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'Foglio1'!$A$1:$I$41</definedName>
  </definedNames>
  <calcPr fullCalcOnLoad="1"/>
</workbook>
</file>

<file path=xl/sharedStrings.xml><?xml version="1.0" encoding="utf-8"?>
<sst xmlns="http://schemas.openxmlformats.org/spreadsheetml/2006/main" count="49" uniqueCount="30">
  <si>
    <t>Benzene</t>
  </si>
  <si>
    <t>P°</t>
  </si>
  <si>
    <t>torr</t>
  </si>
  <si>
    <t>atm</t>
  </si>
  <si>
    <t>m</t>
  </si>
  <si>
    <t>g</t>
  </si>
  <si>
    <t>d</t>
  </si>
  <si>
    <t>g/mL</t>
  </si>
  <si>
    <t>MM</t>
  </si>
  <si>
    <t>g/mol</t>
  </si>
  <si>
    <t>Toluene</t>
  </si>
  <si>
    <t>n</t>
  </si>
  <si>
    <t>mol</t>
  </si>
  <si>
    <t>V</t>
  </si>
  <si>
    <t>mL</t>
  </si>
  <si>
    <r>
      <t>X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</si>
  <si>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tot</t>
    </r>
  </si>
  <si>
    <t>pendenza</t>
  </si>
  <si>
    <t>intercetta</t>
  </si>
  <si>
    <r>
      <t>P</t>
    </r>
    <r>
      <rPr>
        <vertAlign val="subscript"/>
        <sz val="12"/>
        <color indexed="8"/>
        <rFont val="Calibri"/>
        <family val="2"/>
      </rPr>
      <t xml:space="preserve">tot </t>
    </r>
    <r>
      <rPr>
        <sz val="12"/>
        <color indexed="8"/>
        <rFont val="Calibri"/>
        <family val="2"/>
      </rPr>
      <t>(atm)</t>
    </r>
  </si>
  <si>
    <r>
      <t>X</t>
    </r>
    <r>
      <rPr>
        <vertAlign val="subscript"/>
        <sz val="12"/>
        <color indexed="8"/>
        <rFont val="Calibri"/>
        <family val="2"/>
      </rPr>
      <t>toluene</t>
    </r>
  </si>
  <si>
    <t>% benzene</t>
  </si>
  <si>
    <t>% toluene</t>
  </si>
  <si>
    <t>Benzene + Toluene</t>
  </si>
  <si>
    <r>
      <t>n</t>
    </r>
    <r>
      <rPr>
        <vertAlign val="subscript"/>
        <sz val="12"/>
        <color indexed="8"/>
        <rFont val="Calibri"/>
        <family val="2"/>
      </rPr>
      <t>tot</t>
    </r>
  </si>
  <si>
    <r>
      <t>V</t>
    </r>
    <r>
      <rPr>
        <vertAlign val="subscript"/>
        <sz val="12"/>
        <color indexed="8"/>
        <rFont val="Calibri"/>
        <family val="2"/>
      </rPr>
      <t>tot</t>
    </r>
  </si>
  <si>
    <r>
      <t>P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</si>
  <si>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toluene</t>
    </r>
  </si>
  <si>
    <r>
      <t>P</t>
    </r>
    <r>
      <rPr>
        <vertAlign val="subscript"/>
        <sz val="12"/>
        <color indexed="12"/>
        <rFont val="Calibri"/>
        <family val="2"/>
      </rPr>
      <t xml:space="preserve">benzene </t>
    </r>
    <r>
      <rPr>
        <sz val="12"/>
        <color indexed="12"/>
        <rFont val="Calibri"/>
        <family val="2"/>
      </rPr>
      <t>(atm)</t>
    </r>
  </si>
  <si>
    <r>
      <t>P</t>
    </r>
    <r>
      <rPr>
        <vertAlign val="subscript"/>
        <sz val="12"/>
        <color indexed="10"/>
        <rFont val="Calibri"/>
        <family val="2"/>
      </rPr>
      <t xml:space="preserve">toluene </t>
    </r>
    <r>
      <rPr>
        <sz val="12"/>
        <color indexed="10"/>
        <rFont val="Calibri"/>
        <family val="2"/>
      </rPr>
      <t>(atm)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</si>
</sst>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12"/>
      <name val="Calibri"/>
      <family val="2"/>
    </font>
    <font>
      <vertAlign val="subscript"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10"/>
      <name val="Calibri"/>
      <family val="2"/>
    </font>
    <font>
      <i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Calibri"/>
      <family val="2"/>
    </font>
    <font>
      <i/>
      <sz val="12"/>
      <color rgb="FFFF0000"/>
      <name val="Calibri"/>
      <family val="2"/>
    </font>
    <font>
      <i/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7" fontId="53" fillId="0" borderId="10" xfId="0" applyNumberFormat="1" applyFont="1" applyBorder="1" applyAlignment="1">
      <alignment horizontal="center" vertical="center"/>
    </xf>
    <xf numFmtId="166" fontId="52" fillId="0" borderId="1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166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 vertical="center"/>
    </xf>
    <xf numFmtId="166" fontId="57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65" fontId="58" fillId="0" borderId="10" xfId="0" applyNumberFormat="1" applyFont="1" applyBorder="1" applyAlignment="1">
      <alignment horizontal="center" vertical="center"/>
    </xf>
    <xf numFmtId="165" fontId="59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725"/>
          <c:w val="0.6232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Foglio1!$B$18</c:f>
              <c:strCache>
                <c:ptCount val="1"/>
                <c:pt idx="0">
                  <c:v>Ptoluene (atm)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Foglio1!$A$19:$A$29</c:f>
              <c:numCache/>
            </c:numRef>
          </c:xVal>
          <c:yVal>
            <c:numRef>
              <c:f>Foglio1!$B$19:$B$29</c:f>
              <c:numCache/>
            </c:numRef>
          </c:yVal>
          <c:smooth val="0"/>
        </c:ser>
        <c:ser>
          <c:idx val="1"/>
          <c:order val="1"/>
          <c:tx>
            <c:strRef>
              <c:f>Foglio1!$C$18</c:f>
              <c:strCache>
                <c:ptCount val="1"/>
                <c:pt idx="0">
                  <c:v>Pbenzene (atm)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Foglio1!$A$19:$A$29</c:f>
              <c:numCache/>
            </c:numRef>
          </c:xVal>
          <c:yVal>
            <c:numRef>
              <c:f>Foglio1!$C$19:$C$29</c:f>
              <c:numCache/>
            </c:numRef>
          </c:yVal>
          <c:smooth val="0"/>
        </c:ser>
        <c:ser>
          <c:idx val="2"/>
          <c:order val="2"/>
          <c:tx>
            <c:strRef>
              <c:f>Foglio1!$D$18</c:f>
              <c:strCache>
                <c:ptCount val="1"/>
                <c:pt idx="0">
                  <c:v>Ptot (atm)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Foglio1!$A$19:$A$29</c:f>
              <c:numCache/>
            </c:numRef>
          </c:xVal>
          <c:yVal>
            <c:numRef>
              <c:f>Foglio1!$D$19:$D$29</c:f>
              <c:numCache/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Frazione molare benzene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9017744"/>
        <c:crosses val="autoZero"/>
        <c:crossBetween val="midCat"/>
        <c:dispUnits/>
        <c:majorUnit val="0.2"/>
        <c:minorUnit val="0.020000000000000004"/>
      </c:valAx>
      <c:valAx>
        <c:axId val="29017744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Pressione (atm)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593815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1325"/>
          <c:w val="0.312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17</xdr:row>
      <xdr:rowOff>0</xdr:rowOff>
    </xdr:from>
    <xdr:to>
      <xdr:col>10</xdr:col>
      <xdr:colOff>38100</xdr:colOff>
      <xdr:row>33</xdr:row>
      <xdr:rowOff>9525</xdr:rowOff>
    </xdr:to>
    <xdr:graphicFrame>
      <xdr:nvGraphicFramePr>
        <xdr:cNvPr id="1" name="Grafico 2"/>
        <xdr:cNvGraphicFramePr/>
      </xdr:nvGraphicFramePr>
      <xdr:xfrm>
        <a:off x="4324350" y="3743325"/>
        <a:ext cx="4572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zoomScalePageLayoutView="0" workbookViewId="0" topLeftCell="A13">
      <selection activeCell="F36" sqref="F36"/>
    </sheetView>
  </sheetViews>
  <sheetFormatPr defaultColWidth="9.140625" defaultRowHeight="15"/>
  <cols>
    <col min="1" max="5" width="15.7109375" style="1" customWidth="1"/>
    <col min="6" max="6" width="9.140625" style="1" customWidth="1"/>
    <col min="7" max="8" width="15.7109375" style="1" customWidth="1"/>
    <col min="9" max="9" width="4.57421875" style="1" bestFit="1" customWidth="1"/>
    <col min="10" max="16384" width="9.140625" style="1" customWidth="1"/>
  </cols>
  <sheetData>
    <row r="1" spans="1:8" ht="21">
      <c r="A1" s="23" t="s">
        <v>0</v>
      </c>
      <c r="B1" s="23"/>
      <c r="C1" s="23"/>
      <c r="D1" s="23"/>
      <c r="E1" s="23"/>
      <c r="G1" s="24" t="s">
        <v>23</v>
      </c>
      <c r="H1" s="24"/>
    </row>
    <row r="2" spans="1:9" ht="18.75">
      <c r="A2" s="2" t="s">
        <v>1</v>
      </c>
      <c r="B2" s="3">
        <v>119</v>
      </c>
      <c r="C2" s="2" t="s">
        <v>2</v>
      </c>
      <c r="D2" s="4">
        <f>+B2/760</f>
        <v>0.15657894736842104</v>
      </c>
      <c r="E2" s="2" t="s">
        <v>3</v>
      </c>
      <c r="G2" s="2" t="s">
        <v>24</v>
      </c>
      <c r="H2" s="8">
        <f>+B6+B14</f>
        <v>1.0015607580824972</v>
      </c>
      <c r="I2" s="2" t="s">
        <v>12</v>
      </c>
    </row>
    <row r="3" spans="1:8" ht="18.75">
      <c r="A3" s="2" t="s">
        <v>4</v>
      </c>
      <c r="B3" s="2">
        <v>11.72</v>
      </c>
      <c r="C3" s="2" t="s">
        <v>5</v>
      </c>
      <c r="G3" s="2" t="s">
        <v>15</v>
      </c>
      <c r="H3" s="8">
        <f>+B6/H2</f>
        <v>0.15002226179875333</v>
      </c>
    </row>
    <row r="4" spans="1:8" ht="18.75">
      <c r="A4" s="2" t="s">
        <v>6</v>
      </c>
      <c r="B4" s="2">
        <v>0.876</v>
      </c>
      <c r="C4" s="2" t="s">
        <v>7</v>
      </c>
      <c r="G4" s="2" t="s">
        <v>20</v>
      </c>
      <c r="H4" s="8">
        <f>+B14/H2</f>
        <v>0.8499777382012466</v>
      </c>
    </row>
    <row r="5" spans="1:9" ht="18.75">
      <c r="A5" s="2" t="s">
        <v>8</v>
      </c>
      <c r="B5" s="2">
        <v>78</v>
      </c>
      <c r="C5" s="2" t="s">
        <v>9</v>
      </c>
      <c r="G5" s="2" t="s">
        <v>25</v>
      </c>
      <c r="H5" s="6">
        <f>+B7+B15</f>
        <v>103.71348216966076</v>
      </c>
      <c r="I5" s="2" t="s">
        <v>14</v>
      </c>
    </row>
    <row r="6" spans="1:8" ht="15.75">
      <c r="A6" s="2" t="s">
        <v>11</v>
      </c>
      <c r="B6" s="4">
        <f>+B3/B5</f>
        <v>0.15025641025641026</v>
      </c>
      <c r="C6" s="2" t="s">
        <v>12</v>
      </c>
      <c r="G6" s="2" t="s">
        <v>21</v>
      </c>
      <c r="H6" s="6">
        <f>+B7/H5*100</f>
        <v>12.899957800957631</v>
      </c>
    </row>
    <row r="7" spans="1:8" ht="15.75">
      <c r="A7" s="2" t="s">
        <v>13</v>
      </c>
      <c r="B7" s="6">
        <f>+B3/B4</f>
        <v>13.378995433789955</v>
      </c>
      <c r="C7" s="2" t="s">
        <v>14</v>
      </c>
      <c r="G7" s="2" t="s">
        <v>22</v>
      </c>
      <c r="H7" s="6">
        <f>+B15/H5*100</f>
        <v>87.10004219904238</v>
      </c>
    </row>
    <row r="8" spans="2:9" ht="18.75">
      <c r="B8" s="5"/>
      <c r="G8" s="2" t="s">
        <v>26</v>
      </c>
      <c r="H8" s="11">
        <f>+H3*D2</f>
        <v>0.02349032783427848</v>
      </c>
      <c r="I8" s="2" t="s">
        <v>3</v>
      </c>
    </row>
    <row r="9" spans="1:9" ht="21">
      <c r="A9" s="23" t="s">
        <v>10</v>
      </c>
      <c r="B9" s="23"/>
      <c r="C9" s="23"/>
      <c r="D9" s="23"/>
      <c r="E9" s="23"/>
      <c r="G9" s="2" t="s">
        <v>27</v>
      </c>
      <c r="H9" s="11">
        <f>+H4*D10</f>
        <v>0.04138049514927121</v>
      </c>
      <c r="I9" s="2" t="s">
        <v>3</v>
      </c>
    </row>
    <row r="10" spans="1:9" ht="18.75">
      <c r="A10" s="2" t="s">
        <v>1</v>
      </c>
      <c r="B10" s="3">
        <v>37</v>
      </c>
      <c r="C10" s="2" t="s">
        <v>2</v>
      </c>
      <c r="D10" s="4">
        <f>+B10/760</f>
        <v>0.04868421052631579</v>
      </c>
      <c r="E10" s="2" t="s">
        <v>3</v>
      </c>
      <c r="G10" s="2" t="s">
        <v>16</v>
      </c>
      <c r="H10" s="11">
        <f>+H8+H9</f>
        <v>0.0648708229835497</v>
      </c>
      <c r="I10" s="2" t="s">
        <v>3</v>
      </c>
    </row>
    <row r="11" spans="1:3" ht="15.75">
      <c r="A11" s="2" t="s">
        <v>4</v>
      </c>
      <c r="B11" s="2">
        <v>78.32</v>
      </c>
      <c r="C11" s="2" t="s">
        <v>5</v>
      </c>
    </row>
    <row r="12" spans="1:3" ht="15.75">
      <c r="A12" s="2" t="s">
        <v>6</v>
      </c>
      <c r="B12" s="2">
        <v>0.867</v>
      </c>
      <c r="C12" s="2" t="s">
        <v>7</v>
      </c>
    </row>
    <row r="13" spans="1:3" ht="15.75">
      <c r="A13" s="2" t="s">
        <v>8</v>
      </c>
      <c r="B13" s="2">
        <v>92</v>
      </c>
      <c r="C13" s="2" t="s">
        <v>9</v>
      </c>
    </row>
    <row r="14" spans="1:3" ht="15.75">
      <c r="A14" s="2" t="s">
        <v>11</v>
      </c>
      <c r="B14" s="4">
        <f>+B11/B13</f>
        <v>0.8513043478260869</v>
      </c>
      <c r="C14" s="2" t="s">
        <v>12</v>
      </c>
    </row>
    <row r="15" spans="1:3" ht="15.75">
      <c r="A15" s="2" t="s">
        <v>13</v>
      </c>
      <c r="B15" s="6">
        <f>+B11/B12</f>
        <v>90.33448673587081</v>
      </c>
      <c r="C15" s="2" t="s">
        <v>14</v>
      </c>
    </row>
    <row r="18" spans="1:4" ht="18.75">
      <c r="A18" s="2" t="s">
        <v>15</v>
      </c>
      <c r="B18" s="14" t="s">
        <v>29</v>
      </c>
      <c r="C18" s="16" t="s">
        <v>28</v>
      </c>
      <c r="D18" s="2" t="s">
        <v>19</v>
      </c>
    </row>
    <row r="19" spans="1:4" ht="15.75">
      <c r="A19" s="3">
        <v>0</v>
      </c>
      <c r="B19" s="13">
        <f>+D10</f>
        <v>0.04868421052631579</v>
      </c>
      <c r="C19" s="16">
        <f>+A19*$D$2</f>
        <v>0</v>
      </c>
      <c r="D19" s="15">
        <f>+B19+C19</f>
        <v>0.04868421052631579</v>
      </c>
    </row>
    <row r="20" spans="1:4" ht="15.75">
      <c r="A20" s="2">
        <v>0.1</v>
      </c>
      <c r="B20" s="13">
        <f>0.9*$D$10</f>
        <v>0.04381578947368421</v>
      </c>
      <c r="C20" s="17">
        <f aca="true" t="shared" si="0" ref="C20:C29">+A20*$D$2</f>
        <v>0.015657894736842103</v>
      </c>
      <c r="D20" s="15">
        <f aca="true" t="shared" si="1" ref="D20:D29">+B20+C20</f>
        <v>0.05947368421052632</v>
      </c>
    </row>
    <row r="21" spans="1:4" ht="15.75">
      <c r="A21" s="2">
        <v>0.2</v>
      </c>
      <c r="B21" s="13">
        <f>0.8*$D$10</f>
        <v>0.03894736842105263</v>
      </c>
      <c r="C21" s="17">
        <f t="shared" si="0"/>
        <v>0.03131578947368421</v>
      </c>
      <c r="D21" s="15">
        <f t="shared" si="1"/>
        <v>0.07026315789473683</v>
      </c>
    </row>
    <row r="22" spans="1:4" ht="15.75">
      <c r="A22" s="2">
        <v>0.30000000000000004</v>
      </c>
      <c r="B22" s="13">
        <f>0.7*$D$10</f>
        <v>0.03407894736842105</v>
      </c>
      <c r="C22" s="17">
        <f t="shared" si="0"/>
        <v>0.04697368421052632</v>
      </c>
      <c r="D22" s="15">
        <f t="shared" si="1"/>
        <v>0.08105263157894738</v>
      </c>
    </row>
    <row r="23" spans="1:4" ht="15.75">
      <c r="A23" s="2">
        <v>0.4</v>
      </c>
      <c r="B23" s="13">
        <f>0.6*$D$10</f>
        <v>0.02921052631578947</v>
      </c>
      <c r="C23" s="17">
        <f t="shared" si="0"/>
        <v>0.06263157894736841</v>
      </c>
      <c r="D23" s="15">
        <f t="shared" si="1"/>
        <v>0.09184210526315789</v>
      </c>
    </row>
    <row r="24" spans="1:4" ht="15.75">
      <c r="A24" s="2">
        <v>0.5</v>
      </c>
      <c r="B24" s="13">
        <f>0.5*$D$10</f>
        <v>0.024342105263157894</v>
      </c>
      <c r="C24" s="17">
        <f t="shared" si="0"/>
        <v>0.07828947368421052</v>
      </c>
      <c r="D24" s="15">
        <f t="shared" si="1"/>
        <v>0.10263157894736841</v>
      </c>
    </row>
    <row r="25" spans="1:4" ht="15.75">
      <c r="A25" s="2">
        <v>0.6000000000000001</v>
      </c>
      <c r="B25" s="13">
        <f>0.4*$D$10</f>
        <v>0.019473684210526317</v>
      </c>
      <c r="C25" s="17">
        <f t="shared" si="0"/>
        <v>0.09394736842105264</v>
      </c>
      <c r="D25" s="15">
        <f t="shared" si="1"/>
        <v>0.11342105263157895</v>
      </c>
    </row>
    <row r="26" spans="1:4" ht="15.75">
      <c r="A26" s="2">
        <v>0.7000000000000001</v>
      </c>
      <c r="B26" s="13">
        <f>0.3*$D$10</f>
        <v>0.014605263157894736</v>
      </c>
      <c r="C26" s="17">
        <f t="shared" si="0"/>
        <v>0.10960526315789473</v>
      </c>
      <c r="D26" s="15">
        <f t="shared" si="1"/>
        <v>0.12421052631578947</v>
      </c>
    </row>
    <row r="27" spans="1:4" ht="15.75">
      <c r="A27" s="2">
        <v>0.8</v>
      </c>
      <c r="B27" s="13">
        <f>0.2*$D$10</f>
        <v>0.009736842105263158</v>
      </c>
      <c r="C27" s="17">
        <f t="shared" si="0"/>
        <v>0.12526315789473683</v>
      </c>
      <c r="D27" s="15">
        <f t="shared" si="1"/>
        <v>0.13499999999999998</v>
      </c>
    </row>
    <row r="28" spans="1:4" ht="15.75">
      <c r="A28" s="2">
        <v>0.9</v>
      </c>
      <c r="B28" s="13">
        <f>0.1*$D$10</f>
        <v>0.004868421052631579</v>
      </c>
      <c r="C28" s="17">
        <f t="shared" si="0"/>
        <v>0.14092105263157895</v>
      </c>
      <c r="D28" s="15">
        <f t="shared" si="1"/>
        <v>0.14578947368421052</v>
      </c>
    </row>
    <row r="29" spans="1:4" ht="15.75">
      <c r="A29" s="3">
        <v>1</v>
      </c>
      <c r="B29" s="13">
        <f>0*$D$10</f>
        <v>0</v>
      </c>
      <c r="C29" s="17">
        <f t="shared" si="0"/>
        <v>0.15657894736842104</v>
      </c>
      <c r="D29" s="15">
        <f t="shared" si="1"/>
        <v>0.15657894736842104</v>
      </c>
    </row>
    <row r="30" spans="1:4" ht="15.75">
      <c r="A30" s="7" t="s">
        <v>17</v>
      </c>
      <c r="B30" s="18">
        <f>SLOPE(B19:B29,A19:A29)</f>
        <v>-0.04868421052631578</v>
      </c>
      <c r="C30" s="19">
        <f>SLOPE(C19:C29,A19:A29)</f>
        <v>0.15657894736842107</v>
      </c>
      <c r="D30" s="10">
        <f>SLOPE(D19:D29,A19:A29)</f>
        <v>0.10789473684210525</v>
      </c>
    </row>
    <row r="31" spans="1:4" ht="15.75">
      <c r="A31" s="7" t="s">
        <v>18</v>
      </c>
      <c r="B31" s="18">
        <f>INTERCEPT(B19:B29,A19:A29)</f>
        <v>0.04868421052631579</v>
      </c>
      <c r="C31" s="19">
        <f>INTERCEPT(C19:C29,A19:A29)</f>
        <v>-2.7755575615628914E-17</v>
      </c>
      <c r="D31" s="10">
        <f>INTERCEPT(D19:D29,A19:A29)</f>
        <v>0.04868421052631577</v>
      </c>
    </row>
    <row r="33" spans="1:4" ht="15.75">
      <c r="A33" s="9">
        <f>+B6/(B6+B14)</f>
        <v>0.15002226179875333</v>
      </c>
      <c r="B33" s="22">
        <f>+(1-A33)*D10</f>
        <v>0.04138049514927122</v>
      </c>
      <c r="C33" s="21">
        <f>+A33*D2</f>
        <v>0.02349032783427848</v>
      </c>
      <c r="D33" s="12">
        <f>+D30*A33+D31</f>
        <v>0.06487082298354968</v>
      </c>
    </row>
    <row r="43" spans="1:8" ht="15.75">
      <c r="A43" s="20"/>
      <c r="B43" s="20"/>
      <c r="C43" s="20"/>
      <c r="D43" s="20"/>
      <c r="E43" s="20"/>
      <c r="F43" s="20"/>
      <c r="G43" s="20"/>
      <c r="H43" s="20"/>
    </row>
    <row r="44" spans="1:8" ht="15.75">
      <c r="A44" s="20"/>
      <c r="B44" s="20"/>
      <c r="C44" s="20"/>
      <c r="D44" s="20"/>
      <c r="E44" s="20"/>
      <c r="F44" s="20"/>
      <c r="G44" s="20"/>
      <c r="H44" s="20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  <row r="50" spans="1:8" ht="15.75">
      <c r="A50" s="20"/>
      <c r="B50" s="20"/>
      <c r="C50" s="20"/>
      <c r="D50" s="20"/>
      <c r="E50" s="20"/>
      <c r="F50" s="20"/>
      <c r="G50" s="20"/>
      <c r="H50" s="20"/>
    </row>
  </sheetData>
  <sheetProtection/>
  <mergeCells count="3">
    <mergeCell ref="A1:E1"/>
    <mergeCell ref="A9:E9"/>
    <mergeCell ref="G1:H1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2017-08-29T20:34:32Z</cp:lastPrinted>
  <dcterms:created xsi:type="dcterms:W3CDTF">2017-08-29T18:19:23Z</dcterms:created>
  <dcterms:modified xsi:type="dcterms:W3CDTF">2017-08-29T23:39:41Z</dcterms:modified>
  <cp:category/>
  <cp:version/>
  <cp:contentType/>
  <cp:contentStatus/>
</cp:coreProperties>
</file>