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H2A" sheetId="7" r:id="rId1"/>
    <sheet name="Foglio2" sheetId="2" r:id="rId2"/>
    <sheet name="Foglio3" sheetId="3" r:id="rId3"/>
  </sheets>
  <definedNames>
    <definedName name="_xlnm.Print_Area" localSheetId="0">H2A!$A$1:$M$87</definedName>
  </definedNames>
  <calcPr calcId="124519"/>
</workbook>
</file>

<file path=xl/calcChain.xml><?xml version="1.0" encoding="utf-8"?>
<calcChain xmlns="http://schemas.openxmlformats.org/spreadsheetml/2006/main">
  <c r="E32" i="7"/>
  <c r="E33"/>
  <c r="E34"/>
  <c r="E35"/>
  <c r="E36"/>
  <c r="E37"/>
  <c r="E38"/>
  <c r="E39"/>
  <c r="E40"/>
  <c r="E41"/>
  <c r="E42"/>
  <c r="E43"/>
  <c r="E44"/>
  <c r="E45"/>
  <c r="B32"/>
  <c r="B33"/>
  <c r="B34"/>
  <c r="B35"/>
  <c r="B36"/>
  <c r="B37"/>
  <c r="B38"/>
  <c r="B39"/>
  <c r="B40"/>
  <c r="B41"/>
  <c r="B42"/>
  <c r="B43"/>
  <c r="B44"/>
  <c r="B45"/>
  <c r="B5"/>
  <c r="B3"/>
  <c r="F32"/>
  <c r="F33"/>
  <c r="F34"/>
  <c r="F35"/>
  <c r="F36"/>
  <c r="F37"/>
  <c r="F38"/>
  <c r="F39"/>
  <c r="F40"/>
  <c r="F41"/>
  <c r="F42"/>
  <c r="F43"/>
  <c r="F44"/>
  <c r="F45"/>
  <c r="E31"/>
  <c r="A60"/>
  <c r="A61"/>
  <c r="A62"/>
  <c r="A63"/>
  <c r="A64"/>
  <c r="A65"/>
  <c r="A66"/>
  <c r="A67"/>
  <c r="A68"/>
  <c r="A69"/>
  <c r="A70"/>
  <c r="A71"/>
  <c r="A72"/>
  <c r="A73"/>
  <c r="A74"/>
  <c r="F60"/>
  <c r="E24"/>
  <c r="E74" s="1"/>
  <c r="E23"/>
  <c r="E73" s="1"/>
  <c r="E22"/>
  <c r="E72" s="1"/>
  <c r="E21"/>
  <c r="E71" s="1"/>
  <c r="B21"/>
  <c r="C21" s="1"/>
  <c r="C71" s="1"/>
  <c r="E20"/>
  <c r="E70" s="1"/>
  <c r="B20"/>
  <c r="E19"/>
  <c r="E69" s="1"/>
  <c r="B19"/>
  <c r="C19" s="1"/>
  <c r="C69" s="1"/>
  <c r="E18"/>
  <c r="E68" s="1"/>
  <c r="B18"/>
  <c r="E17"/>
  <c r="E67" s="1"/>
  <c r="B17"/>
  <c r="C17" s="1"/>
  <c r="C67" s="1"/>
  <c r="E16"/>
  <c r="E66" s="1"/>
  <c r="B16"/>
  <c r="E15"/>
  <c r="E65" s="1"/>
  <c r="B15"/>
  <c r="C15" s="1"/>
  <c r="C65" s="1"/>
  <c r="E14"/>
  <c r="E64" s="1"/>
  <c r="B14"/>
  <c r="E13"/>
  <c r="E63" s="1"/>
  <c r="B13"/>
  <c r="C13" s="1"/>
  <c r="C63" s="1"/>
  <c r="E12"/>
  <c r="E62" s="1"/>
  <c r="B12"/>
  <c r="E11"/>
  <c r="E61" s="1"/>
  <c r="B11"/>
  <c r="C11" s="1"/>
  <c r="C61" s="1"/>
  <c r="E10"/>
  <c r="E60" s="1"/>
  <c r="B10"/>
  <c r="C10" s="1"/>
  <c r="C60" s="1"/>
  <c r="C44" l="1"/>
  <c r="C42"/>
  <c r="C40"/>
  <c r="C38"/>
  <c r="C36"/>
  <c r="C34"/>
  <c r="C32"/>
  <c r="C45"/>
  <c r="C43"/>
  <c r="C41"/>
  <c r="C39"/>
  <c r="C37"/>
  <c r="C35"/>
  <c r="C33"/>
  <c r="B31"/>
  <c r="C31" s="1"/>
  <c r="F31"/>
  <c r="D31"/>
  <c r="F24"/>
  <c r="F74" s="1"/>
  <c r="I10"/>
  <c r="I24"/>
  <c r="B23"/>
  <c r="C23" s="1"/>
  <c r="C73" s="1"/>
  <c r="F12"/>
  <c r="F62" s="1"/>
  <c r="F14"/>
  <c r="F64" s="1"/>
  <c r="F16"/>
  <c r="F66" s="1"/>
  <c r="F18"/>
  <c r="F68" s="1"/>
  <c r="F20"/>
  <c r="F70" s="1"/>
  <c r="F22"/>
  <c r="F72" s="1"/>
  <c r="B24"/>
  <c r="B74" s="1"/>
  <c r="B22"/>
  <c r="D11"/>
  <c r="D61" s="1"/>
  <c r="D13"/>
  <c r="D63" s="1"/>
  <c r="D15"/>
  <c r="D17"/>
  <c r="D67" s="1"/>
  <c r="D19"/>
  <c r="D69" s="1"/>
  <c r="D21"/>
  <c r="D71" s="1"/>
  <c r="D23"/>
  <c r="D73" s="1"/>
  <c r="H15"/>
  <c r="B60"/>
  <c r="B61"/>
  <c r="B62"/>
  <c r="B63"/>
  <c r="B64"/>
  <c r="B65"/>
  <c r="B66"/>
  <c r="B67"/>
  <c r="B68"/>
  <c r="B69"/>
  <c r="B70"/>
  <c r="B71"/>
  <c r="B72"/>
  <c r="B73"/>
  <c r="D10"/>
  <c r="D60" s="1"/>
  <c r="F11"/>
  <c r="F61" s="1"/>
  <c r="C12"/>
  <c r="C62" s="1"/>
  <c r="F13"/>
  <c r="F63" s="1"/>
  <c r="C14"/>
  <c r="C64" s="1"/>
  <c r="F15"/>
  <c r="C16"/>
  <c r="C66" s="1"/>
  <c r="F17"/>
  <c r="F67" s="1"/>
  <c r="C18"/>
  <c r="C68" s="1"/>
  <c r="F19"/>
  <c r="F69" s="1"/>
  <c r="C20"/>
  <c r="C70" s="1"/>
  <c r="F21"/>
  <c r="F71" s="1"/>
  <c r="C22"/>
  <c r="C72" s="1"/>
  <c r="F23"/>
  <c r="F73" s="1"/>
  <c r="C24"/>
  <c r="C74" s="1"/>
  <c r="D35" l="1"/>
  <c r="D39"/>
  <c r="D43"/>
  <c r="D32"/>
  <c r="D36"/>
  <c r="D40"/>
  <c r="D44"/>
  <c r="D33"/>
  <c r="D37"/>
  <c r="D41"/>
  <c r="D45"/>
  <c r="D34"/>
  <c r="D38"/>
  <c r="D42"/>
  <c r="H11"/>
  <c r="F65"/>
  <c r="D65"/>
  <c r="I12"/>
  <c r="I16"/>
  <c r="I20"/>
  <c r="I13"/>
  <c r="I17"/>
  <c r="I21"/>
  <c r="I14"/>
  <c r="I18"/>
  <c r="I22"/>
  <c r="I11"/>
  <c r="I15"/>
  <c r="I19"/>
  <c r="I23"/>
  <c r="H21"/>
  <c r="H13"/>
  <c r="H23"/>
  <c r="H19"/>
  <c r="H17"/>
  <c r="D22"/>
  <c r="D72" s="1"/>
  <c r="D16"/>
  <c r="D66" s="1"/>
  <c r="D12"/>
  <c r="D62" s="1"/>
  <c r="H10"/>
  <c r="D24"/>
  <c r="D74" s="1"/>
  <c r="D20"/>
  <c r="D70" s="1"/>
  <c r="D18"/>
  <c r="D68" s="1"/>
  <c r="D14"/>
  <c r="D64" s="1"/>
  <c r="H22"/>
  <c r="H16"/>
  <c r="H12"/>
  <c r="H18" l="1"/>
  <c r="H24"/>
  <c r="H14"/>
  <c r="H20"/>
</calcChain>
</file>

<file path=xl/sharedStrings.xml><?xml version="1.0" encoding="utf-8"?>
<sst xmlns="http://schemas.openxmlformats.org/spreadsheetml/2006/main" count="27" uniqueCount="21">
  <si>
    <t>pH</t>
  </si>
  <si>
    <t>C</t>
  </si>
  <si>
    <t>[H+]</t>
  </si>
  <si>
    <t>pKa1</t>
  </si>
  <si>
    <t>pKa2</t>
  </si>
  <si>
    <t>Ka1</t>
  </si>
  <si>
    <t>Ka2</t>
  </si>
  <si>
    <t xml:space="preserve"> </t>
  </si>
  <si>
    <r>
      <t>H</t>
    </r>
    <r>
      <rPr>
        <b/>
        <vertAlign val="subscript"/>
        <sz val="16"/>
        <rFont val="Calibri"/>
        <family val="2"/>
        <scheme val="minor"/>
      </rPr>
      <t>2</t>
    </r>
    <r>
      <rPr>
        <b/>
        <sz val="16"/>
        <rFont val="Calibri"/>
        <family val="2"/>
        <scheme val="minor"/>
      </rPr>
      <t>A</t>
    </r>
  </si>
  <si>
    <r>
      <t xml:space="preserve"> [H</t>
    </r>
    <r>
      <rPr>
        <b/>
        <vertAlign val="subscript"/>
        <sz val="12"/>
        <color rgb="FF0070C0"/>
        <rFont val="Calibri"/>
        <family val="2"/>
        <scheme val="minor"/>
      </rPr>
      <t>2</t>
    </r>
    <r>
      <rPr>
        <b/>
        <sz val="12"/>
        <color rgb="FF0070C0"/>
        <rFont val="Calibri"/>
        <family val="2"/>
        <scheme val="minor"/>
      </rPr>
      <t>A]</t>
    </r>
  </si>
  <si>
    <r>
      <t>[HA</t>
    </r>
    <r>
      <rPr>
        <b/>
        <vertAlign val="superscript"/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]</t>
    </r>
  </si>
  <si>
    <r>
      <t xml:space="preserve"> [A</t>
    </r>
    <r>
      <rPr>
        <b/>
        <vertAlign val="superscript"/>
        <sz val="12"/>
        <color rgb="FF008000"/>
        <rFont val="Calibri"/>
        <family val="2"/>
        <scheme val="minor"/>
      </rPr>
      <t>2-</t>
    </r>
    <r>
      <rPr>
        <b/>
        <sz val="12"/>
        <color rgb="FF008000"/>
        <rFont val="Calibri"/>
        <family val="2"/>
        <scheme val="minor"/>
      </rPr>
      <t>]</t>
    </r>
  </si>
  <si>
    <r>
      <t>[H</t>
    </r>
    <r>
      <rPr>
        <b/>
        <vertAlign val="superscript"/>
        <sz val="12"/>
        <color rgb="FFFF0000"/>
        <rFont val="Calibri"/>
        <family val="2"/>
        <scheme val="minor"/>
      </rPr>
      <t>+</t>
    </r>
    <r>
      <rPr>
        <b/>
        <sz val="12"/>
        <color rgb="FFFF0000"/>
        <rFont val="Calibri"/>
        <family val="2"/>
        <scheme val="minor"/>
      </rPr>
      <t>]</t>
    </r>
  </si>
  <si>
    <r>
      <t xml:space="preserve"> [OH</t>
    </r>
    <r>
      <rPr>
        <b/>
        <vertAlign val="superscript"/>
        <sz val="12"/>
        <color rgb="FF0000FF"/>
        <rFont val="Calibri"/>
        <family val="2"/>
        <scheme val="minor"/>
      </rPr>
      <t>-</t>
    </r>
    <r>
      <rPr>
        <b/>
        <sz val="12"/>
        <color rgb="FF0000FF"/>
        <rFont val="Calibri"/>
        <family val="2"/>
        <scheme val="minor"/>
      </rPr>
      <t>]</t>
    </r>
  </si>
  <si>
    <r>
      <t>log [H</t>
    </r>
    <r>
      <rPr>
        <b/>
        <vertAlign val="subscript"/>
        <sz val="12"/>
        <color rgb="FF0070C0"/>
        <rFont val="Calibri"/>
        <family val="2"/>
        <scheme val="minor"/>
      </rPr>
      <t>2</t>
    </r>
    <r>
      <rPr>
        <b/>
        <sz val="12"/>
        <color rgb="FF0070C0"/>
        <rFont val="Calibri"/>
        <family val="2"/>
        <scheme val="minor"/>
      </rPr>
      <t>A]</t>
    </r>
  </si>
  <si>
    <r>
      <t>log [HA</t>
    </r>
    <r>
      <rPr>
        <b/>
        <vertAlign val="superscript"/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]</t>
    </r>
  </si>
  <si>
    <r>
      <t xml:space="preserve"> log [A</t>
    </r>
    <r>
      <rPr>
        <b/>
        <vertAlign val="superscript"/>
        <sz val="12"/>
        <color rgb="FF008000"/>
        <rFont val="Calibri"/>
        <family val="2"/>
        <scheme val="minor"/>
      </rPr>
      <t>2-</t>
    </r>
    <r>
      <rPr>
        <b/>
        <sz val="12"/>
        <color rgb="FF008000"/>
        <rFont val="Calibri"/>
        <family val="2"/>
        <scheme val="minor"/>
      </rPr>
      <t>]</t>
    </r>
  </si>
  <si>
    <r>
      <t>log [H</t>
    </r>
    <r>
      <rPr>
        <b/>
        <vertAlign val="superscript"/>
        <sz val="12"/>
        <color rgb="FFFF0000"/>
        <rFont val="Calibri"/>
        <family val="2"/>
        <scheme val="minor"/>
      </rPr>
      <t>+</t>
    </r>
    <r>
      <rPr>
        <b/>
        <sz val="12"/>
        <color rgb="FFFF0000"/>
        <rFont val="Calibri"/>
        <family val="2"/>
        <scheme val="minor"/>
      </rPr>
      <t>]</t>
    </r>
  </si>
  <si>
    <r>
      <t>log [OH</t>
    </r>
    <r>
      <rPr>
        <b/>
        <vertAlign val="superscript"/>
        <sz val="12"/>
        <color rgb="FF0000FF"/>
        <rFont val="Calibri"/>
        <family val="2"/>
        <scheme val="minor"/>
      </rPr>
      <t>-</t>
    </r>
    <r>
      <rPr>
        <b/>
        <sz val="12"/>
        <color rgb="FF0000FF"/>
        <rFont val="Calibri"/>
        <family val="2"/>
        <scheme val="minor"/>
      </rPr>
      <t>]</t>
    </r>
  </si>
  <si>
    <r>
      <t>[H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A]+[HA</t>
    </r>
    <r>
      <rPr>
        <b/>
        <vertAlign val="superscript"/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]+[A</t>
    </r>
    <r>
      <rPr>
        <b/>
        <vertAlign val="superscript"/>
        <sz val="12"/>
        <color theme="1"/>
        <rFont val="Calibri"/>
        <family val="2"/>
        <scheme val="minor"/>
      </rPr>
      <t>2-</t>
    </r>
    <r>
      <rPr>
        <b/>
        <sz val="12"/>
        <color theme="1"/>
        <rFont val="Calibri"/>
        <family val="2"/>
        <scheme val="minor"/>
      </rPr>
      <t>]</t>
    </r>
  </si>
  <si>
    <r>
      <t>[H</t>
    </r>
    <r>
      <rPr>
        <b/>
        <vertAlign val="superscript"/>
        <sz val="12"/>
        <color theme="1"/>
        <rFont val="Calibri"/>
        <family val="2"/>
        <scheme val="minor"/>
      </rPr>
      <t>+</t>
    </r>
    <r>
      <rPr>
        <b/>
        <sz val="12"/>
        <color theme="1"/>
        <rFont val="Calibri"/>
        <family val="2"/>
        <scheme val="minor"/>
      </rPr>
      <t>]·[OH</t>
    </r>
    <r>
      <rPr>
        <b/>
        <vertAlign val="superscript"/>
        <sz val="12"/>
        <color theme="1"/>
        <rFont val="Calibri"/>
        <family val="2"/>
        <scheme val="minor"/>
      </rPr>
      <t>-</t>
    </r>
    <r>
      <rPr>
        <b/>
        <sz val="12"/>
        <color theme="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</si>
</sst>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E+00"/>
    <numFmt numFmtId="167" formatCode="0.0E+00"/>
    <numFmt numFmtId="168" formatCode="0.0000000"/>
  </numFmts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vertAlign val="subscript"/>
      <sz val="16"/>
      <name val="Calibri"/>
      <family val="2"/>
      <scheme val="minor"/>
    </font>
    <font>
      <b/>
      <vertAlign val="subscript"/>
      <sz val="12"/>
      <color rgb="FF0070C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2"/>
      <color rgb="FF008000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vertAlign val="superscript"/>
      <sz val="12"/>
      <color rgb="FF0000FF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8000"/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tx>
            <c:strRef>
              <c:f>H2A!$B$59</c:f>
              <c:strCache>
                <c:ptCount val="1"/>
                <c:pt idx="0">
                  <c:v>log [H2A]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H2A!$A$60:$A$74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H2A!$B$60:$B$74</c:f>
              <c:numCache>
                <c:formatCode>0.00</c:formatCode>
                <c:ptCount val="15"/>
                <c:pt idx="0">
                  <c:v>-2.0000434272772969</c:v>
                </c:pt>
                <c:pt idx="1">
                  <c:v>-2.0004340775227045</c:v>
                </c:pt>
                <c:pt idx="2">
                  <c:v>-2.0043213780825879</c:v>
                </c:pt>
                <c:pt idx="3">
                  <c:v>-2.0413930799712108</c:v>
                </c:pt>
                <c:pt idx="4">
                  <c:v>-2.3010517098452263</c:v>
                </c:pt>
                <c:pt idx="5">
                  <c:v>-3.0417873189717519</c:v>
                </c:pt>
                <c:pt idx="6">
                  <c:v>-4.008600171761918</c:v>
                </c:pt>
                <c:pt idx="7">
                  <c:v>-5.0417873189717515</c:v>
                </c:pt>
                <c:pt idx="8">
                  <c:v>-6.3010517098452263</c:v>
                </c:pt>
                <c:pt idx="9">
                  <c:v>-8.0413930799712112</c:v>
                </c:pt>
                <c:pt idx="10">
                  <c:v>-10.004321378082588</c:v>
                </c:pt>
                <c:pt idx="11">
                  <c:v>-12.000434077522705</c:v>
                </c:pt>
                <c:pt idx="12">
                  <c:v>-14.000043427277298</c:v>
                </c:pt>
                <c:pt idx="13">
                  <c:v>-16.000004342923109</c:v>
                </c:pt>
                <c:pt idx="14">
                  <c:v>-18.000000434294265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H2A!$C$59</c:f>
              <c:strCache>
                <c:ptCount val="1"/>
                <c:pt idx="0">
                  <c:v>log [HA-]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H2A!$A$60:$A$74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H2A!$C$60:$C$74</c:f>
              <c:numCache>
                <c:formatCode>0.00</c:formatCode>
                <c:ptCount val="15"/>
                <c:pt idx="0">
                  <c:v>-6.0000434272770553</c:v>
                </c:pt>
                <c:pt idx="1">
                  <c:v>-5.0004340775227369</c:v>
                </c:pt>
                <c:pt idx="2">
                  <c:v>-4.0043213780825893</c:v>
                </c:pt>
                <c:pt idx="3">
                  <c:v>-3.0413930799712112</c:v>
                </c:pt>
                <c:pt idx="4">
                  <c:v>-2.3010517098452263</c:v>
                </c:pt>
                <c:pt idx="5">
                  <c:v>-2.0417873189717519</c:v>
                </c:pt>
                <c:pt idx="6">
                  <c:v>-2.0086001717619175</c:v>
                </c:pt>
                <c:pt idx="7">
                  <c:v>-2.0417873189717519</c:v>
                </c:pt>
                <c:pt idx="8">
                  <c:v>-2.3010517098452263</c:v>
                </c:pt>
                <c:pt idx="9">
                  <c:v>-3.0413930799712117</c:v>
                </c:pt>
                <c:pt idx="10">
                  <c:v>-4.0043213780825857</c:v>
                </c:pt>
                <c:pt idx="11">
                  <c:v>-5.0004340775226721</c:v>
                </c:pt>
                <c:pt idx="12">
                  <c:v>-6.0000434272770313</c:v>
                </c:pt>
                <c:pt idx="13">
                  <c:v>-7.0000043429257763</c:v>
                </c:pt>
                <c:pt idx="14">
                  <c:v>-8.0000004343268465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H2A!$D$59</c:f>
              <c:strCache>
                <c:ptCount val="1"/>
                <c:pt idx="0">
                  <c:v> log [A2-]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H2A!$A$60:$A$74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H2A!$D$60:$D$74</c:f>
              <c:numCache>
                <c:formatCode>0.00</c:formatCode>
                <c:ptCount val="15"/>
                <c:pt idx="0">
                  <c:v>-14.000043426673537</c:v>
                </c:pt>
                <c:pt idx="1">
                  <c:v>-12.000434077666712</c:v>
                </c:pt>
                <c:pt idx="2">
                  <c:v>-10.004321378081258</c:v>
                </c:pt>
                <c:pt idx="3">
                  <c:v>-8.0413930799687972</c:v>
                </c:pt>
                <c:pt idx="4">
                  <c:v>-6.301051709845142</c:v>
                </c:pt>
                <c:pt idx="5">
                  <c:v>-5.0417873189717453</c:v>
                </c:pt>
                <c:pt idx="6">
                  <c:v>-4.0086001717619206</c:v>
                </c:pt>
                <c:pt idx="7">
                  <c:v>-3.0417873189717519</c:v>
                </c:pt>
                <c:pt idx="8">
                  <c:v>-2.3010517098452263</c:v>
                </c:pt>
                <c:pt idx="9">
                  <c:v>-2.0413930799712108</c:v>
                </c:pt>
                <c:pt idx="10">
                  <c:v>-2.0043213780825879</c:v>
                </c:pt>
                <c:pt idx="11">
                  <c:v>-2.0004340775227045</c:v>
                </c:pt>
                <c:pt idx="12">
                  <c:v>-2.0000434272772969</c:v>
                </c:pt>
                <c:pt idx="13">
                  <c:v>-2.0000043429231087</c:v>
                </c:pt>
                <c:pt idx="14">
                  <c:v>-2.000000434294265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H2A!$E$59</c:f>
              <c:strCache>
                <c:ptCount val="1"/>
                <c:pt idx="0">
                  <c:v>log [H+]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H2A!$A$60:$A$74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H2A!$E$60:$E$74</c:f>
              <c:numCache>
                <c:formatCode>0.00</c:formatCode>
                <c:ptCount val="1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  <c:pt idx="14">
                  <c:v>-14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H2A!$F$59</c:f>
              <c:strCache>
                <c:ptCount val="1"/>
                <c:pt idx="0">
                  <c:v>log [OH-]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H2A!$A$60:$A$74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H2A!$F$60:$F$74</c:f>
              <c:numCache>
                <c:formatCode>0.00</c:formatCode>
                <c:ptCount val="15"/>
                <c:pt idx="0">
                  <c:v>-14</c:v>
                </c:pt>
                <c:pt idx="1">
                  <c:v>-13</c:v>
                </c:pt>
                <c:pt idx="2">
                  <c:v>-12</c:v>
                </c:pt>
                <c:pt idx="3">
                  <c:v>-11</c:v>
                </c:pt>
                <c:pt idx="4">
                  <c:v>-10</c:v>
                </c:pt>
                <c:pt idx="5">
                  <c:v>-9</c:v>
                </c:pt>
                <c:pt idx="6">
                  <c:v>-8</c:v>
                </c:pt>
                <c:pt idx="7">
                  <c:v>-7</c:v>
                </c:pt>
                <c:pt idx="8">
                  <c:v>-6</c:v>
                </c:pt>
                <c:pt idx="9">
                  <c:v>-5</c:v>
                </c:pt>
                <c:pt idx="10">
                  <c:v>-4</c:v>
                </c:pt>
                <c:pt idx="11">
                  <c:v>-3</c:v>
                </c:pt>
                <c:pt idx="12">
                  <c:v>-2</c:v>
                </c:pt>
                <c:pt idx="13">
                  <c:v>-1</c:v>
                </c:pt>
                <c:pt idx="14">
                  <c:v>0</c:v>
                </c:pt>
              </c:numCache>
            </c:numRef>
          </c:yVal>
          <c:smooth val="1"/>
        </c:ser>
        <c:axId val="86545536"/>
        <c:axId val="86547456"/>
      </c:scatterChart>
      <c:valAx>
        <c:axId val="86545536"/>
        <c:scaling>
          <c:orientation val="minMax"/>
          <c:max val="14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/>
                  <a:t>pH</a:t>
                </a:r>
              </a:p>
            </c:rich>
          </c:tx>
          <c:layout/>
        </c:title>
        <c:numFmt formatCode="0" sourceLinked="0"/>
        <c:tickLblPos val="low"/>
        <c:crossAx val="86547456"/>
        <c:crosses val="autoZero"/>
        <c:crossBetween val="midCat"/>
        <c:majorUnit val="1"/>
      </c:valAx>
      <c:valAx>
        <c:axId val="86547456"/>
        <c:scaling>
          <c:orientation val="minMax"/>
          <c:max val="0"/>
          <c:min val="-14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/>
                  <a:t>log</a:t>
                </a:r>
                <a:r>
                  <a:rPr lang="it-IT" sz="1200" baseline="0"/>
                  <a:t> C</a:t>
                </a:r>
                <a:endParaRPr lang="it-IT" sz="1200"/>
              </a:p>
            </c:rich>
          </c:tx>
          <c:layout/>
        </c:title>
        <c:numFmt formatCode="0" sourceLinked="0"/>
        <c:tickLblPos val="nextTo"/>
        <c:crossAx val="86545536"/>
        <c:crosses val="autoZero"/>
        <c:crossBetween val="midCat"/>
        <c:majorUnit val="1"/>
      </c:valAx>
      <c:spPr>
        <a:ln>
          <a:solidFill>
            <a:schemeClr val="tx1">
              <a:lumMod val="75000"/>
              <a:lumOff val="25000"/>
            </a:schemeClr>
          </a:solidFill>
        </a:ln>
      </c:spPr>
    </c:plotArea>
    <c:plotVisOnly val="1"/>
  </c:chart>
  <c:spPr>
    <a:ln>
      <a:noFill/>
    </a:ln>
  </c:spPr>
  <c:printSettings>
    <c:headerFooter/>
    <c:pageMargins b="0" l="0" r="0" t="0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smoothMarker"/>
        <c:ser>
          <c:idx val="0"/>
          <c:order val="0"/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H2A!$A$31:$A$45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H2A!$B$31:$B$45</c:f>
              <c:numCache>
                <c:formatCode>0.00E+00</c:formatCode>
                <c:ptCount val="15"/>
                <c:pt idx="0">
                  <c:v>9.9990000999800027E-3</c:v>
                </c:pt>
                <c:pt idx="1">
                  <c:v>9.990009989011988E-3</c:v>
                </c:pt>
                <c:pt idx="2">
                  <c:v>9.9009900009802976E-3</c:v>
                </c:pt>
                <c:pt idx="3">
                  <c:v>9.090900826453795E-3</c:v>
                </c:pt>
                <c:pt idx="4">
                  <c:v>4.9997500124993747E-3</c:v>
                </c:pt>
                <c:pt idx="5">
                  <c:v>9.0826521344232523E-4</c:v>
                </c:pt>
                <c:pt idx="6">
                  <c:v>9.8039215686274492E-5</c:v>
                </c:pt>
                <c:pt idx="7">
                  <c:v>9.0826521344232502E-6</c:v>
                </c:pt>
                <c:pt idx="8">
                  <c:v>4.9997500124993754E-7</c:v>
                </c:pt>
                <c:pt idx="9">
                  <c:v>9.0909008264537951E-9</c:v>
                </c:pt>
                <c:pt idx="10">
                  <c:v>9.9009900009802991E-11</c:v>
                </c:pt>
                <c:pt idx="11">
                  <c:v>9.9900099890119866E-13</c:v>
                </c:pt>
                <c:pt idx="12">
                  <c:v>9.9990000999800025E-15</c:v>
                </c:pt>
                <c:pt idx="13">
                  <c:v>9.9999000009998904E-17</c:v>
                </c:pt>
                <c:pt idx="14">
                  <c:v>9.9999900000099992E-19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H2A!$A$31:$A$45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H2A!$C$31:$C$45</c:f>
              <c:numCache>
                <c:formatCode>0.00E+00</c:formatCode>
                <c:ptCount val="15"/>
                <c:pt idx="0">
                  <c:v>9.9990000999855706E-7</c:v>
                </c:pt>
                <c:pt idx="1">
                  <c:v>9.9900099890112365E-6</c:v>
                </c:pt>
                <c:pt idx="2">
                  <c:v>9.900990000980262E-5</c:v>
                </c:pt>
                <c:pt idx="3">
                  <c:v>9.090900826453787E-4</c:v>
                </c:pt>
                <c:pt idx="4">
                  <c:v>4.9997500124993755E-3</c:v>
                </c:pt>
                <c:pt idx="5">
                  <c:v>9.0826521344232521E-3</c:v>
                </c:pt>
                <c:pt idx="6">
                  <c:v>9.8039215686274526E-3</c:v>
                </c:pt>
                <c:pt idx="7">
                  <c:v>9.0826521344232521E-3</c:v>
                </c:pt>
                <c:pt idx="8">
                  <c:v>4.9997500124993764E-3</c:v>
                </c:pt>
                <c:pt idx="9">
                  <c:v>9.0909008264537794E-4</c:v>
                </c:pt>
                <c:pt idx="10">
                  <c:v>9.9009900009803392E-5</c:v>
                </c:pt>
                <c:pt idx="11">
                  <c:v>9.9900099890127408E-6</c:v>
                </c:pt>
                <c:pt idx="12">
                  <c:v>9.9990000999861106E-7</c:v>
                </c:pt>
                <c:pt idx="13">
                  <c:v>9.9999000009384775E-8</c:v>
                </c:pt>
                <c:pt idx="14">
                  <c:v>9.9999899992597729E-9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H2A!$A$31:$A$45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H2A!$D$31:$D$45</c:f>
              <c:numCache>
                <c:formatCode>0.00E+00</c:formatCode>
                <c:ptCount val="15"/>
                <c:pt idx="0">
                  <c:v>9.9990001138807036E-15</c:v>
                </c:pt>
                <c:pt idx="1">
                  <c:v>9.990009985699419E-13</c:v>
                </c:pt>
                <c:pt idx="2">
                  <c:v>9.9009900010106101E-11</c:v>
                </c:pt>
                <c:pt idx="3">
                  <c:v>9.0909008265043292E-9</c:v>
                </c:pt>
                <c:pt idx="4">
                  <c:v>4.9997500125003452E-7</c:v>
                </c:pt>
                <c:pt idx="5">
                  <c:v>9.0826521344233857E-6</c:v>
                </c:pt>
                <c:pt idx="6">
                  <c:v>9.8039215686273815E-5</c:v>
                </c:pt>
                <c:pt idx="7">
                  <c:v>9.0826521344232469E-4</c:v>
                </c:pt>
                <c:pt idx="8">
                  <c:v>4.9997500124993747E-3</c:v>
                </c:pt>
                <c:pt idx="9">
                  <c:v>9.090900826453795E-3</c:v>
                </c:pt>
                <c:pt idx="10">
                  <c:v>9.9009900009802976E-3</c:v>
                </c:pt>
                <c:pt idx="11">
                  <c:v>9.9900099890119862E-3</c:v>
                </c:pt>
                <c:pt idx="12">
                  <c:v>9.9990000999800027E-3</c:v>
                </c:pt>
                <c:pt idx="13">
                  <c:v>9.9999000009998902E-3</c:v>
                </c:pt>
                <c:pt idx="14">
                  <c:v>9.9999900000099992E-3</c:v>
                </c:pt>
              </c:numCache>
            </c:numRef>
          </c:yVal>
          <c:smooth val="1"/>
        </c:ser>
        <c:ser>
          <c:idx val="3"/>
          <c:order val="3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H2A!$A$31:$A$45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H2A!$E$31:$E$45</c:f>
              <c:numCache>
                <c:formatCode>0.00E+00</c:formatCode>
                <c:ptCount val="15"/>
                <c:pt idx="0">
                  <c:v>1</c:v>
                </c:pt>
                <c:pt idx="1">
                  <c:v>0.1</c:v>
                </c:pt>
                <c:pt idx="2">
                  <c:v>0.01</c:v>
                </c:pt>
                <c:pt idx="3">
                  <c:v>1E-3</c:v>
                </c:pt>
                <c:pt idx="4">
                  <c:v>1E-4</c:v>
                </c:pt>
                <c:pt idx="5">
                  <c:v>1.0000000000000001E-5</c:v>
                </c:pt>
                <c:pt idx="6">
                  <c:v>9.9999999999999995E-7</c:v>
                </c:pt>
                <c:pt idx="7">
                  <c:v>9.9999999999999995E-8</c:v>
                </c:pt>
                <c:pt idx="8">
                  <c:v>1E-8</c:v>
                </c:pt>
                <c:pt idx="9">
                  <c:v>1.0000000000000001E-9</c:v>
                </c:pt>
                <c:pt idx="10">
                  <c:v>1E-10</c:v>
                </c:pt>
                <c:pt idx="11">
                  <c:v>9.9999999999999994E-12</c:v>
                </c:pt>
                <c:pt idx="12">
                  <c:v>9.9999999999999998E-13</c:v>
                </c:pt>
                <c:pt idx="13">
                  <c:v>1E-13</c:v>
                </c:pt>
                <c:pt idx="14">
                  <c:v>1E-14</c:v>
                </c:pt>
              </c:numCache>
            </c:numRef>
          </c:yVal>
          <c:smooth val="1"/>
        </c:ser>
        <c:ser>
          <c:idx val="4"/>
          <c:order val="4"/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H2A!$A$31:$A$45</c:f>
              <c:numCache>
                <c:formatCode>0.0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H2A!$F$31:$F$45</c:f>
              <c:numCache>
                <c:formatCode>0.00E+00</c:formatCode>
                <c:ptCount val="15"/>
                <c:pt idx="0">
                  <c:v>1E-14</c:v>
                </c:pt>
                <c:pt idx="1">
                  <c:v>9.999999999999999E-14</c:v>
                </c:pt>
                <c:pt idx="2">
                  <c:v>9.9999999999999998E-13</c:v>
                </c:pt>
                <c:pt idx="3">
                  <c:v>9.9999999999999994E-12</c:v>
                </c:pt>
                <c:pt idx="4">
                  <c:v>9.9999999999999991E-11</c:v>
                </c:pt>
                <c:pt idx="5">
                  <c:v>9.9999999999999986E-10</c:v>
                </c:pt>
                <c:pt idx="6">
                  <c:v>1E-8</c:v>
                </c:pt>
                <c:pt idx="7">
                  <c:v>1.0000000000000001E-7</c:v>
                </c:pt>
                <c:pt idx="8">
                  <c:v>9.9999999999999995E-7</c:v>
                </c:pt>
                <c:pt idx="9">
                  <c:v>9.9999999999999991E-6</c:v>
                </c:pt>
                <c:pt idx="10">
                  <c:v>9.9999999999999991E-5</c:v>
                </c:pt>
                <c:pt idx="11">
                  <c:v>1E-3</c:v>
                </c:pt>
                <c:pt idx="12">
                  <c:v>0.01</c:v>
                </c:pt>
                <c:pt idx="13">
                  <c:v>9.9999999999999992E-2</c:v>
                </c:pt>
                <c:pt idx="14">
                  <c:v>1</c:v>
                </c:pt>
              </c:numCache>
            </c:numRef>
          </c:yVal>
          <c:smooth val="1"/>
        </c:ser>
        <c:axId val="86672896"/>
        <c:axId val="86674816"/>
      </c:scatterChart>
      <c:valAx>
        <c:axId val="86672896"/>
        <c:scaling>
          <c:orientation val="minMax"/>
          <c:max val="14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/>
                  <a:t>pH</a:t>
                </a:r>
              </a:p>
            </c:rich>
          </c:tx>
          <c:layout/>
        </c:title>
        <c:numFmt formatCode="0" sourceLinked="0"/>
        <c:tickLblPos val="nextTo"/>
        <c:crossAx val="86674816"/>
        <c:crosses val="autoZero"/>
        <c:crossBetween val="midCat"/>
        <c:majorUnit val="1"/>
      </c:valAx>
      <c:valAx>
        <c:axId val="86674816"/>
        <c:scaling>
          <c:orientation val="minMax"/>
          <c:max val="1.0000000000000002E-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it-IT" sz="1200"/>
                  <a:t>C</a:t>
                </a:r>
                <a:r>
                  <a:rPr lang="it-IT" sz="1200" baseline="0"/>
                  <a:t> (mol/L)</a:t>
                </a:r>
                <a:endParaRPr lang="it-IT" sz="1200"/>
              </a:p>
            </c:rich>
          </c:tx>
          <c:layout/>
        </c:title>
        <c:numFmt formatCode="#,##0.0000" sourceLinked="0"/>
        <c:majorTickMark val="cross"/>
        <c:minorTickMark val="in"/>
        <c:tickLblPos val="nextTo"/>
        <c:crossAx val="86672896"/>
        <c:crosses val="autoZero"/>
        <c:crossBetween val="midCat"/>
        <c:majorUnit val="5.0000000000000012E-4"/>
        <c:minorUnit val="5.0000000000000012E-4"/>
      </c:valAx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57</xdr:row>
      <xdr:rowOff>180975</xdr:rowOff>
    </xdr:from>
    <xdr:to>
      <xdr:col>12</xdr:col>
      <xdr:colOff>380325</xdr:colOff>
      <xdr:row>86</xdr:row>
      <xdr:rowOff>37425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57150</xdr:colOff>
      <xdr:row>28</xdr:row>
      <xdr:rowOff>28574</xdr:rowOff>
    </xdr:from>
    <xdr:to>
      <xdr:col>12</xdr:col>
      <xdr:colOff>570825</xdr:colOff>
      <xdr:row>56</xdr:row>
      <xdr:rowOff>85049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showGridLines="0" tabSelected="1" workbookViewId="0">
      <selection sqref="A1:B1"/>
    </sheetView>
  </sheetViews>
  <sheetFormatPr defaultRowHeight="15"/>
  <cols>
    <col min="1" max="1" width="10.7109375" style="1" customWidth="1"/>
    <col min="2" max="6" width="12.7109375" style="1" customWidth="1"/>
    <col min="7" max="7" width="4.7109375" style="1" customWidth="1"/>
    <col min="8" max="8" width="18.7109375" style="1" bestFit="1" customWidth="1"/>
    <col min="9" max="10" width="16.7109375" style="1" customWidth="1"/>
    <col min="11" max="11" width="12" style="1" bestFit="1" customWidth="1"/>
    <col min="12" max="14" width="9.140625" style="1"/>
    <col min="15" max="15" width="9.28515625" style="1" bestFit="1" customWidth="1"/>
    <col min="16" max="16384" width="9.140625" style="1"/>
  </cols>
  <sheetData>
    <row r="1" spans="1:9" ht="24">
      <c r="A1" s="32" t="s">
        <v>8</v>
      </c>
      <c r="B1" s="32"/>
      <c r="C1" s="24"/>
      <c r="D1" s="24"/>
      <c r="I1" s="4"/>
    </row>
    <row r="2" spans="1:9" ht="15.75">
      <c r="A2" s="5" t="s">
        <v>3</v>
      </c>
      <c r="B2" s="14">
        <v>4</v>
      </c>
      <c r="C2" s="21"/>
      <c r="D2" s="19"/>
      <c r="F2" s="10"/>
      <c r="H2" s="4"/>
      <c r="I2" s="9"/>
    </row>
    <row r="3" spans="1:9" ht="15.75">
      <c r="A3" s="28" t="s">
        <v>5</v>
      </c>
      <c r="B3" s="29">
        <f>10^-B2</f>
        <v>1E-4</v>
      </c>
      <c r="C3" s="22"/>
      <c r="D3" s="19"/>
      <c r="F3" s="2"/>
    </row>
    <row r="4" spans="1:9" ht="15.75">
      <c r="A4" s="28" t="s">
        <v>4</v>
      </c>
      <c r="B4" s="30">
        <v>8</v>
      </c>
      <c r="C4" s="21"/>
      <c r="D4" s="19"/>
      <c r="F4" s="2"/>
    </row>
    <row r="5" spans="1:9" ht="15.75">
      <c r="A5" s="28" t="s">
        <v>6</v>
      </c>
      <c r="B5" s="29">
        <f>10^-B4</f>
        <v>1E-8</v>
      </c>
      <c r="C5" s="22"/>
      <c r="D5" s="19"/>
      <c r="F5" s="2"/>
    </row>
    <row r="6" spans="1:9" ht="15.75">
      <c r="A6" s="28" t="s">
        <v>1</v>
      </c>
      <c r="B6" s="26">
        <v>0.01</v>
      </c>
      <c r="C6" s="23"/>
      <c r="D6" s="19"/>
    </row>
    <row r="7" spans="1:9">
      <c r="B7" s="1" t="s">
        <v>7</v>
      </c>
    </row>
    <row r="9" spans="1:9" ht="18.75">
      <c r="A9" s="5" t="s">
        <v>2</v>
      </c>
      <c r="B9" s="18" t="s">
        <v>9</v>
      </c>
      <c r="C9" s="5" t="s">
        <v>10</v>
      </c>
      <c r="D9" s="17" t="s">
        <v>11</v>
      </c>
      <c r="E9" s="15" t="s">
        <v>12</v>
      </c>
      <c r="F9" s="16" t="s">
        <v>13</v>
      </c>
      <c r="H9" s="5" t="s">
        <v>19</v>
      </c>
      <c r="I9" s="5" t="s">
        <v>20</v>
      </c>
    </row>
    <row r="10" spans="1:9">
      <c r="A10" s="8">
        <v>1</v>
      </c>
      <c r="B10" s="8">
        <f>+$B$6/(1+$B$3/A10+$B$3*$B$5/A10^2)</f>
        <v>9.9990000999800027E-3</v>
      </c>
      <c r="C10" s="8">
        <f>+$B$6-B10-$B$3*$B$5*B10/A10^2</f>
        <v>9.9990000999855706E-7</v>
      </c>
      <c r="D10" s="8">
        <f>+$B$6-B10-C10</f>
        <v>9.9990001138807036E-15</v>
      </c>
      <c r="E10" s="8">
        <f>A10</f>
        <v>1</v>
      </c>
      <c r="F10" s="8">
        <v>1E-14</v>
      </c>
      <c r="G10" s="2"/>
      <c r="H10" s="8">
        <f>+B10+C10+D10</f>
        <v>0.01</v>
      </c>
      <c r="I10" s="8">
        <f>+E10*F10</f>
        <v>1E-14</v>
      </c>
    </row>
    <row r="11" spans="1:9">
      <c r="A11" s="8">
        <v>0.1</v>
      </c>
      <c r="B11" s="8">
        <f t="shared" ref="B11:B24" si="0">+$B$6/(1+$B$3/A11+$B$3*$B$5/A11^2)</f>
        <v>9.990009989011988E-3</v>
      </c>
      <c r="C11" s="8">
        <f t="shared" ref="C11:C24" si="1">+$B$6-B11-$B$3*$B$5*B11/A11^2</f>
        <v>9.9900099890112365E-6</v>
      </c>
      <c r="D11" s="8">
        <f t="shared" ref="D11:D24" si="2">+$B$6-B11-C11</f>
        <v>9.990009985699419E-13</v>
      </c>
      <c r="E11" s="8">
        <f t="shared" ref="E11:E24" si="3">A11</f>
        <v>0.1</v>
      </c>
      <c r="F11" s="8">
        <f t="shared" ref="F11:F24" si="4">0.00000000000001/E11</f>
        <v>9.999999999999999E-14</v>
      </c>
      <c r="G11" s="2"/>
      <c r="H11" s="8">
        <f t="shared" ref="H11:H24" si="5">+B11+C11+D11</f>
        <v>0.01</v>
      </c>
      <c r="I11" s="8">
        <f t="shared" ref="I11:I24" si="6">+E11*F11</f>
        <v>1E-14</v>
      </c>
    </row>
    <row r="12" spans="1:9">
      <c r="A12" s="8">
        <v>0.01</v>
      </c>
      <c r="B12" s="8">
        <f t="shared" si="0"/>
        <v>9.9009900009802976E-3</v>
      </c>
      <c r="C12" s="8">
        <f t="shared" si="1"/>
        <v>9.900990000980262E-5</v>
      </c>
      <c r="D12" s="8">
        <f t="shared" si="2"/>
        <v>9.9009900010106101E-11</v>
      </c>
      <c r="E12" s="8">
        <f t="shared" si="3"/>
        <v>0.01</v>
      </c>
      <c r="F12" s="8">
        <f t="shared" si="4"/>
        <v>9.9999999999999998E-13</v>
      </c>
      <c r="G12" s="2"/>
      <c r="H12" s="8">
        <f t="shared" si="5"/>
        <v>0.01</v>
      </c>
      <c r="I12" s="8">
        <f t="shared" si="6"/>
        <v>1E-14</v>
      </c>
    </row>
    <row r="13" spans="1:9">
      <c r="A13" s="8">
        <v>1E-3</v>
      </c>
      <c r="B13" s="8">
        <f t="shared" si="0"/>
        <v>9.090900826453795E-3</v>
      </c>
      <c r="C13" s="8">
        <f t="shared" si="1"/>
        <v>9.090900826453787E-4</v>
      </c>
      <c r="D13" s="8">
        <f t="shared" si="2"/>
        <v>9.0909008265043292E-9</v>
      </c>
      <c r="E13" s="8">
        <f t="shared" si="3"/>
        <v>1E-3</v>
      </c>
      <c r="F13" s="8">
        <f t="shared" si="4"/>
        <v>9.9999999999999994E-12</v>
      </c>
      <c r="G13" s="2"/>
      <c r="H13" s="8">
        <f t="shared" si="5"/>
        <v>0.01</v>
      </c>
      <c r="I13" s="8">
        <f t="shared" si="6"/>
        <v>1E-14</v>
      </c>
    </row>
    <row r="14" spans="1:9">
      <c r="A14" s="8">
        <v>1E-4</v>
      </c>
      <c r="B14" s="8">
        <f t="shared" si="0"/>
        <v>4.9997500124993747E-3</v>
      </c>
      <c r="C14" s="8">
        <f t="shared" si="1"/>
        <v>4.9997500124993755E-3</v>
      </c>
      <c r="D14" s="8">
        <f t="shared" si="2"/>
        <v>4.9997500125003452E-7</v>
      </c>
      <c r="E14" s="8">
        <f t="shared" si="3"/>
        <v>1E-4</v>
      </c>
      <c r="F14" s="8">
        <f t="shared" si="4"/>
        <v>9.9999999999999991E-11</v>
      </c>
      <c r="G14" s="2"/>
      <c r="H14" s="8">
        <f t="shared" si="5"/>
        <v>1.0000000000000002E-2</v>
      </c>
      <c r="I14" s="8">
        <f t="shared" si="6"/>
        <v>1E-14</v>
      </c>
    </row>
    <row r="15" spans="1:9">
      <c r="A15" s="8">
        <v>1.0000000000000001E-5</v>
      </c>
      <c r="B15" s="8">
        <f t="shared" si="0"/>
        <v>9.0826521344232523E-4</v>
      </c>
      <c r="C15" s="8">
        <f t="shared" si="1"/>
        <v>9.0826521344232521E-3</v>
      </c>
      <c r="D15" s="8">
        <f t="shared" si="2"/>
        <v>9.0826521344233857E-6</v>
      </c>
      <c r="E15" s="8">
        <f t="shared" si="3"/>
        <v>1.0000000000000001E-5</v>
      </c>
      <c r="F15" s="8">
        <f t="shared" si="4"/>
        <v>9.9999999999999986E-10</v>
      </c>
      <c r="G15" s="2"/>
      <c r="H15" s="8">
        <f t="shared" si="5"/>
        <v>0.01</v>
      </c>
      <c r="I15" s="8">
        <f t="shared" si="6"/>
        <v>1E-14</v>
      </c>
    </row>
    <row r="16" spans="1:9">
      <c r="A16" s="8">
        <v>9.9999999999999995E-7</v>
      </c>
      <c r="B16" s="8">
        <f t="shared" si="0"/>
        <v>9.8039215686274492E-5</v>
      </c>
      <c r="C16" s="8">
        <f t="shared" si="1"/>
        <v>9.8039215686274526E-3</v>
      </c>
      <c r="D16" s="8">
        <f t="shared" si="2"/>
        <v>9.8039215686273815E-5</v>
      </c>
      <c r="E16" s="8">
        <f t="shared" si="3"/>
        <v>9.9999999999999995E-7</v>
      </c>
      <c r="F16" s="8">
        <f t="shared" si="4"/>
        <v>1E-8</v>
      </c>
      <c r="G16" s="2"/>
      <c r="H16" s="8">
        <f t="shared" si="5"/>
        <v>0.01</v>
      </c>
      <c r="I16" s="8">
        <f t="shared" si="6"/>
        <v>1E-14</v>
      </c>
    </row>
    <row r="17" spans="1:15">
      <c r="A17" s="8">
        <v>9.9999999999999995E-8</v>
      </c>
      <c r="B17" s="8">
        <f t="shared" si="0"/>
        <v>9.0826521344232502E-6</v>
      </c>
      <c r="C17" s="8">
        <f t="shared" si="1"/>
        <v>9.0826521344232521E-3</v>
      </c>
      <c r="D17" s="8">
        <f t="shared" si="2"/>
        <v>9.0826521344232469E-4</v>
      </c>
      <c r="E17" s="8">
        <f t="shared" si="3"/>
        <v>9.9999999999999995E-8</v>
      </c>
      <c r="F17" s="8">
        <f t="shared" si="4"/>
        <v>1.0000000000000001E-7</v>
      </c>
      <c r="G17" s="2"/>
      <c r="H17" s="8">
        <f t="shared" si="5"/>
        <v>0.01</v>
      </c>
      <c r="I17" s="8">
        <f t="shared" si="6"/>
        <v>1E-14</v>
      </c>
    </row>
    <row r="18" spans="1:15">
      <c r="A18" s="8">
        <v>1E-8</v>
      </c>
      <c r="B18" s="8">
        <f t="shared" si="0"/>
        <v>4.9997500124993754E-7</v>
      </c>
      <c r="C18" s="8">
        <f t="shared" si="1"/>
        <v>4.9997500124993764E-3</v>
      </c>
      <c r="D18" s="8">
        <f t="shared" si="2"/>
        <v>4.9997500124993747E-3</v>
      </c>
      <c r="E18" s="8">
        <f t="shared" si="3"/>
        <v>1E-8</v>
      </c>
      <c r="F18" s="8">
        <f t="shared" si="4"/>
        <v>9.9999999999999995E-7</v>
      </c>
      <c r="G18" s="2"/>
      <c r="H18" s="8">
        <f t="shared" si="5"/>
        <v>1.0000000000000002E-2</v>
      </c>
      <c r="I18" s="8">
        <f t="shared" si="6"/>
        <v>1E-14</v>
      </c>
    </row>
    <row r="19" spans="1:15">
      <c r="A19" s="8">
        <v>1.0000000000000001E-9</v>
      </c>
      <c r="B19" s="8">
        <f t="shared" si="0"/>
        <v>9.0909008264537951E-9</v>
      </c>
      <c r="C19" s="8">
        <f t="shared" si="1"/>
        <v>9.0909008264537794E-4</v>
      </c>
      <c r="D19" s="8">
        <f t="shared" si="2"/>
        <v>9.090900826453795E-3</v>
      </c>
      <c r="E19" s="8">
        <f t="shared" si="3"/>
        <v>1.0000000000000001E-9</v>
      </c>
      <c r="F19" s="8">
        <f t="shared" si="4"/>
        <v>9.9999999999999991E-6</v>
      </c>
      <c r="G19" s="2"/>
      <c r="H19" s="8">
        <f t="shared" si="5"/>
        <v>0.01</v>
      </c>
      <c r="I19" s="8">
        <f t="shared" si="6"/>
        <v>1E-14</v>
      </c>
    </row>
    <row r="20" spans="1:15">
      <c r="A20" s="8">
        <v>1E-10</v>
      </c>
      <c r="B20" s="8">
        <f t="shared" si="0"/>
        <v>9.9009900009802991E-11</v>
      </c>
      <c r="C20" s="8">
        <f t="shared" si="1"/>
        <v>9.9009900009803392E-5</v>
      </c>
      <c r="D20" s="8">
        <f t="shared" si="2"/>
        <v>9.9009900009802976E-3</v>
      </c>
      <c r="E20" s="8">
        <f t="shared" si="3"/>
        <v>1E-10</v>
      </c>
      <c r="F20" s="8">
        <f t="shared" si="4"/>
        <v>9.9999999999999991E-5</v>
      </c>
      <c r="G20" s="2"/>
      <c r="H20" s="8">
        <f t="shared" si="5"/>
        <v>0.01</v>
      </c>
      <c r="I20" s="8">
        <f t="shared" si="6"/>
        <v>1E-14</v>
      </c>
    </row>
    <row r="21" spans="1:15">
      <c r="A21" s="8">
        <v>9.9999999999999994E-12</v>
      </c>
      <c r="B21" s="8">
        <f t="shared" si="0"/>
        <v>9.9900099890119866E-13</v>
      </c>
      <c r="C21" s="8">
        <f t="shared" si="1"/>
        <v>9.9900099890127408E-6</v>
      </c>
      <c r="D21" s="8">
        <f t="shared" si="2"/>
        <v>9.9900099890119862E-3</v>
      </c>
      <c r="E21" s="8">
        <f t="shared" si="3"/>
        <v>9.9999999999999994E-12</v>
      </c>
      <c r="F21" s="8">
        <f t="shared" si="4"/>
        <v>1E-3</v>
      </c>
      <c r="G21" s="2"/>
      <c r="H21" s="8">
        <f t="shared" si="5"/>
        <v>0.01</v>
      </c>
      <c r="I21" s="8">
        <f t="shared" si="6"/>
        <v>1E-14</v>
      </c>
    </row>
    <row r="22" spans="1:15">
      <c r="A22" s="8">
        <v>9.9999999999999998E-13</v>
      </c>
      <c r="B22" s="8">
        <f t="shared" si="0"/>
        <v>9.9990000999800025E-15</v>
      </c>
      <c r="C22" s="8">
        <f t="shared" si="1"/>
        <v>9.9990000999861106E-7</v>
      </c>
      <c r="D22" s="8">
        <f t="shared" si="2"/>
        <v>9.9990000999800027E-3</v>
      </c>
      <c r="E22" s="8">
        <f t="shared" si="3"/>
        <v>9.9999999999999998E-13</v>
      </c>
      <c r="F22" s="8">
        <f t="shared" si="4"/>
        <v>0.01</v>
      </c>
      <c r="G22" s="2"/>
      <c r="H22" s="8">
        <f t="shared" si="5"/>
        <v>0.01</v>
      </c>
      <c r="I22" s="8">
        <f t="shared" si="6"/>
        <v>1E-14</v>
      </c>
    </row>
    <row r="23" spans="1:15">
      <c r="A23" s="8">
        <v>1E-13</v>
      </c>
      <c r="B23" s="8">
        <f t="shared" si="0"/>
        <v>9.9999000009998904E-17</v>
      </c>
      <c r="C23" s="8">
        <f t="shared" si="1"/>
        <v>9.9999000009384775E-8</v>
      </c>
      <c r="D23" s="8">
        <f t="shared" si="2"/>
        <v>9.9999000009998902E-3</v>
      </c>
      <c r="E23" s="8">
        <f t="shared" si="3"/>
        <v>1E-13</v>
      </c>
      <c r="F23" s="8">
        <f t="shared" si="4"/>
        <v>9.9999999999999992E-2</v>
      </c>
      <c r="G23" s="2"/>
      <c r="H23" s="8">
        <f t="shared" si="5"/>
        <v>0.01</v>
      </c>
      <c r="I23" s="8">
        <f t="shared" si="6"/>
        <v>1E-14</v>
      </c>
    </row>
    <row r="24" spans="1:15">
      <c r="A24" s="8">
        <v>1E-14</v>
      </c>
      <c r="B24" s="8">
        <f t="shared" si="0"/>
        <v>9.9999900000099992E-19</v>
      </c>
      <c r="C24" s="8">
        <f t="shared" si="1"/>
        <v>9.9999899992597729E-9</v>
      </c>
      <c r="D24" s="8">
        <f t="shared" si="2"/>
        <v>9.9999900000099992E-3</v>
      </c>
      <c r="E24" s="8">
        <f t="shared" si="3"/>
        <v>1E-14</v>
      </c>
      <c r="F24" s="8">
        <f t="shared" si="4"/>
        <v>1</v>
      </c>
      <c r="G24" s="2"/>
      <c r="H24" s="8">
        <f t="shared" si="5"/>
        <v>0.01</v>
      </c>
      <c r="I24" s="8">
        <f t="shared" si="6"/>
        <v>1E-14</v>
      </c>
    </row>
    <row r="25" spans="1:15">
      <c r="A25" s="11"/>
      <c r="B25" s="12"/>
      <c r="C25" s="12"/>
      <c r="D25" s="12"/>
      <c r="E25" s="12"/>
      <c r="F25" s="12"/>
      <c r="G25" s="2"/>
      <c r="H25" s="13"/>
      <c r="I25" s="13"/>
    </row>
    <row r="26" spans="1:15">
      <c r="A26" s="11"/>
      <c r="B26" s="12"/>
      <c r="C26" s="12"/>
      <c r="D26" s="12"/>
      <c r="E26" s="12"/>
      <c r="F26" s="12"/>
      <c r="G26" s="2"/>
      <c r="H26" s="13"/>
      <c r="I26" s="13"/>
    </row>
    <row r="27" spans="1:15">
      <c r="G27" s="2"/>
      <c r="H27" s="13"/>
      <c r="I27" s="13"/>
    </row>
    <row r="28" spans="1:15">
      <c r="G28" s="2"/>
      <c r="H28" s="13"/>
      <c r="I28" s="13"/>
    </row>
    <row r="29" spans="1:15">
      <c r="G29" s="2"/>
      <c r="H29" s="13"/>
      <c r="I29" s="13"/>
    </row>
    <row r="30" spans="1:15" ht="18.75">
      <c r="A30" s="27" t="s">
        <v>0</v>
      </c>
      <c r="B30" s="18" t="s">
        <v>9</v>
      </c>
      <c r="C30" s="5" t="s">
        <v>10</v>
      </c>
      <c r="D30" s="17" t="s">
        <v>11</v>
      </c>
      <c r="E30" s="15" t="s">
        <v>12</v>
      </c>
      <c r="F30" s="16" t="s">
        <v>13</v>
      </c>
      <c r="G30" s="2"/>
      <c r="H30" s="13"/>
      <c r="I30" s="13"/>
      <c r="O30" s="25"/>
    </row>
    <row r="31" spans="1:15">
      <c r="A31" s="6">
        <v>0</v>
      </c>
      <c r="B31" s="8">
        <f>+$B$6/(1+$B$3/E31+$B$3*$B$5/E31^2)</f>
        <v>9.9990000999800027E-3</v>
      </c>
      <c r="C31" s="8">
        <f>+$B$6-B31-$B$3*$B$5*B31/E31^2</f>
        <v>9.9990000999855706E-7</v>
      </c>
      <c r="D31" s="8">
        <f>+$B$6-B31-C31</f>
        <v>9.9990001138807036E-15</v>
      </c>
      <c r="E31" s="8">
        <f>10^-A31</f>
        <v>1</v>
      </c>
      <c r="F31" s="8">
        <f>0.00000000000001/E31</f>
        <v>1E-14</v>
      </c>
      <c r="G31" s="2"/>
      <c r="H31" s="13"/>
      <c r="I31" s="13"/>
      <c r="O31" s="25"/>
    </row>
    <row r="32" spans="1:15">
      <c r="A32" s="6">
        <v>1</v>
      </c>
      <c r="B32" s="8">
        <f t="shared" ref="B32:B45" si="7">+$B$6/(1+$B$3/E32+$B$3*$B$5/E32^2)</f>
        <v>9.990009989011988E-3</v>
      </c>
      <c r="C32" s="8">
        <f t="shared" ref="C32:C45" si="8">+$B$6-B32-$B$3*$B$5*B32/E32^2</f>
        <v>9.9900099890112365E-6</v>
      </c>
      <c r="D32" s="8">
        <f t="shared" ref="D32:D45" si="9">+$B$6-B32-C32</f>
        <v>9.990009985699419E-13</v>
      </c>
      <c r="E32" s="8">
        <f t="shared" ref="E32:E45" si="10">10^-A32</f>
        <v>0.1</v>
      </c>
      <c r="F32" s="8">
        <f t="shared" ref="F32:F45" si="11">0.00000000000001/E32</f>
        <v>9.999999999999999E-14</v>
      </c>
      <c r="G32" s="2"/>
      <c r="H32" s="13"/>
      <c r="I32" s="13"/>
      <c r="O32" s="25"/>
    </row>
    <row r="33" spans="1:15">
      <c r="A33" s="6">
        <v>2</v>
      </c>
      <c r="B33" s="8">
        <f t="shared" si="7"/>
        <v>9.9009900009802976E-3</v>
      </c>
      <c r="C33" s="8">
        <f t="shared" si="8"/>
        <v>9.900990000980262E-5</v>
      </c>
      <c r="D33" s="8">
        <f t="shared" si="9"/>
        <v>9.9009900010106101E-11</v>
      </c>
      <c r="E33" s="8">
        <f t="shared" si="10"/>
        <v>0.01</v>
      </c>
      <c r="F33" s="8">
        <f t="shared" si="11"/>
        <v>9.9999999999999998E-13</v>
      </c>
      <c r="G33" s="2"/>
      <c r="H33" s="13"/>
      <c r="I33" s="13"/>
      <c r="O33" s="25"/>
    </row>
    <row r="34" spans="1:15">
      <c r="A34" s="6">
        <v>3</v>
      </c>
      <c r="B34" s="8">
        <f t="shared" si="7"/>
        <v>9.090900826453795E-3</v>
      </c>
      <c r="C34" s="8">
        <f t="shared" si="8"/>
        <v>9.090900826453787E-4</v>
      </c>
      <c r="D34" s="8">
        <f t="shared" si="9"/>
        <v>9.0909008265043292E-9</v>
      </c>
      <c r="E34" s="8">
        <f t="shared" si="10"/>
        <v>1E-3</v>
      </c>
      <c r="F34" s="8">
        <f t="shared" si="11"/>
        <v>9.9999999999999994E-12</v>
      </c>
      <c r="G34" s="2"/>
      <c r="H34" s="13"/>
      <c r="I34" s="13"/>
      <c r="O34" s="25"/>
    </row>
    <row r="35" spans="1:15">
      <c r="A35" s="6">
        <v>4</v>
      </c>
      <c r="B35" s="8">
        <f t="shared" si="7"/>
        <v>4.9997500124993747E-3</v>
      </c>
      <c r="C35" s="8">
        <f t="shared" si="8"/>
        <v>4.9997500124993755E-3</v>
      </c>
      <c r="D35" s="8">
        <f t="shared" si="9"/>
        <v>4.9997500125003452E-7</v>
      </c>
      <c r="E35" s="8">
        <f t="shared" si="10"/>
        <v>1E-4</v>
      </c>
      <c r="F35" s="8">
        <f t="shared" si="11"/>
        <v>9.9999999999999991E-11</v>
      </c>
      <c r="G35" s="2"/>
      <c r="H35" s="13"/>
      <c r="I35" s="13"/>
      <c r="O35" s="25"/>
    </row>
    <row r="36" spans="1:15">
      <c r="A36" s="6">
        <v>5</v>
      </c>
      <c r="B36" s="8">
        <f t="shared" si="7"/>
        <v>9.0826521344232523E-4</v>
      </c>
      <c r="C36" s="8">
        <f t="shared" si="8"/>
        <v>9.0826521344232521E-3</v>
      </c>
      <c r="D36" s="8">
        <f t="shared" si="9"/>
        <v>9.0826521344233857E-6</v>
      </c>
      <c r="E36" s="8">
        <f t="shared" si="10"/>
        <v>1.0000000000000001E-5</v>
      </c>
      <c r="F36" s="8">
        <f t="shared" si="11"/>
        <v>9.9999999999999986E-10</v>
      </c>
      <c r="G36" s="2"/>
      <c r="H36" s="13"/>
      <c r="I36" s="13"/>
      <c r="O36" s="25"/>
    </row>
    <row r="37" spans="1:15">
      <c r="A37" s="6">
        <v>6</v>
      </c>
      <c r="B37" s="8">
        <f t="shared" si="7"/>
        <v>9.8039215686274492E-5</v>
      </c>
      <c r="C37" s="8">
        <f t="shared" si="8"/>
        <v>9.8039215686274526E-3</v>
      </c>
      <c r="D37" s="8">
        <f t="shared" si="9"/>
        <v>9.8039215686273815E-5</v>
      </c>
      <c r="E37" s="8">
        <f t="shared" si="10"/>
        <v>9.9999999999999995E-7</v>
      </c>
      <c r="F37" s="8">
        <f t="shared" si="11"/>
        <v>1E-8</v>
      </c>
      <c r="G37" s="2"/>
      <c r="H37" s="13"/>
      <c r="I37" s="13"/>
      <c r="O37" s="25"/>
    </row>
    <row r="38" spans="1:15">
      <c r="A38" s="6">
        <v>7</v>
      </c>
      <c r="B38" s="8">
        <f t="shared" si="7"/>
        <v>9.0826521344232502E-6</v>
      </c>
      <c r="C38" s="8">
        <f t="shared" si="8"/>
        <v>9.0826521344232521E-3</v>
      </c>
      <c r="D38" s="8">
        <f t="shared" si="9"/>
        <v>9.0826521344232469E-4</v>
      </c>
      <c r="E38" s="8">
        <f t="shared" si="10"/>
        <v>9.9999999999999995E-8</v>
      </c>
      <c r="F38" s="8">
        <f t="shared" si="11"/>
        <v>1.0000000000000001E-7</v>
      </c>
      <c r="G38" s="2"/>
      <c r="H38" s="13"/>
      <c r="I38" s="13"/>
      <c r="O38" s="25"/>
    </row>
    <row r="39" spans="1:15">
      <c r="A39" s="6">
        <v>8</v>
      </c>
      <c r="B39" s="8">
        <f t="shared" si="7"/>
        <v>4.9997500124993754E-7</v>
      </c>
      <c r="C39" s="8">
        <f t="shared" si="8"/>
        <v>4.9997500124993764E-3</v>
      </c>
      <c r="D39" s="8">
        <f t="shared" si="9"/>
        <v>4.9997500124993747E-3</v>
      </c>
      <c r="E39" s="8">
        <f t="shared" si="10"/>
        <v>1E-8</v>
      </c>
      <c r="F39" s="8">
        <f t="shared" si="11"/>
        <v>9.9999999999999995E-7</v>
      </c>
      <c r="G39" s="2"/>
      <c r="H39" s="13"/>
      <c r="I39" s="13"/>
      <c r="O39" s="25"/>
    </row>
    <row r="40" spans="1:15">
      <c r="A40" s="6">
        <v>9</v>
      </c>
      <c r="B40" s="8">
        <f t="shared" si="7"/>
        <v>9.0909008264537951E-9</v>
      </c>
      <c r="C40" s="8">
        <f t="shared" si="8"/>
        <v>9.0909008264537794E-4</v>
      </c>
      <c r="D40" s="8">
        <f t="shared" si="9"/>
        <v>9.090900826453795E-3</v>
      </c>
      <c r="E40" s="8">
        <f t="shared" si="10"/>
        <v>1.0000000000000001E-9</v>
      </c>
      <c r="F40" s="8">
        <f t="shared" si="11"/>
        <v>9.9999999999999991E-6</v>
      </c>
      <c r="G40" s="2"/>
      <c r="H40" s="13"/>
      <c r="I40" s="13"/>
      <c r="O40" s="25"/>
    </row>
    <row r="41" spans="1:15">
      <c r="A41" s="6">
        <v>10</v>
      </c>
      <c r="B41" s="8">
        <f t="shared" si="7"/>
        <v>9.9009900009802991E-11</v>
      </c>
      <c r="C41" s="8">
        <f t="shared" si="8"/>
        <v>9.9009900009803392E-5</v>
      </c>
      <c r="D41" s="8">
        <f t="shared" si="9"/>
        <v>9.9009900009802976E-3</v>
      </c>
      <c r="E41" s="8">
        <f t="shared" si="10"/>
        <v>1E-10</v>
      </c>
      <c r="F41" s="8">
        <f t="shared" si="11"/>
        <v>9.9999999999999991E-5</v>
      </c>
      <c r="G41" s="2"/>
      <c r="H41" s="13"/>
      <c r="I41" s="13"/>
      <c r="O41" s="25"/>
    </row>
    <row r="42" spans="1:15">
      <c r="A42" s="6">
        <v>11</v>
      </c>
      <c r="B42" s="8">
        <f t="shared" si="7"/>
        <v>9.9900099890119866E-13</v>
      </c>
      <c r="C42" s="8">
        <f t="shared" si="8"/>
        <v>9.9900099890127408E-6</v>
      </c>
      <c r="D42" s="8">
        <f t="shared" si="9"/>
        <v>9.9900099890119862E-3</v>
      </c>
      <c r="E42" s="8">
        <f t="shared" si="10"/>
        <v>9.9999999999999994E-12</v>
      </c>
      <c r="F42" s="8">
        <f t="shared" si="11"/>
        <v>1E-3</v>
      </c>
      <c r="G42" s="2"/>
      <c r="H42" s="13"/>
      <c r="I42" s="13"/>
      <c r="O42" s="25"/>
    </row>
    <row r="43" spans="1:15">
      <c r="A43" s="6">
        <v>12</v>
      </c>
      <c r="B43" s="8">
        <f t="shared" si="7"/>
        <v>9.9990000999800025E-15</v>
      </c>
      <c r="C43" s="8">
        <f t="shared" si="8"/>
        <v>9.9990000999861106E-7</v>
      </c>
      <c r="D43" s="8">
        <f t="shared" si="9"/>
        <v>9.9990000999800027E-3</v>
      </c>
      <c r="E43" s="8">
        <f t="shared" si="10"/>
        <v>9.9999999999999998E-13</v>
      </c>
      <c r="F43" s="8">
        <f t="shared" si="11"/>
        <v>0.01</v>
      </c>
      <c r="G43" s="2"/>
      <c r="H43" s="13"/>
      <c r="I43" s="13"/>
      <c r="O43" s="25"/>
    </row>
    <row r="44" spans="1:15">
      <c r="A44" s="6">
        <v>13</v>
      </c>
      <c r="B44" s="8">
        <f t="shared" si="7"/>
        <v>9.9999000009998904E-17</v>
      </c>
      <c r="C44" s="8">
        <f t="shared" si="8"/>
        <v>9.9999000009384775E-8</v>
      </c>
      <c r="D44" s="8">
        <f t="shared" si="9"/>
        <v>9.9999000009998902E-3</v>
      </c>
      <c r="E44" s="8">
        <f t="shared" si="10"/>
        <v>1E-13</v>
      </c>
      <c r="F44" s="8">
        <f t="shared" si="11"/>
        <v>9.9999999999999992E-2</v>
      </c>
      <c r="G44" s="2"/>
      <c r="H44" s="13"/>
      <c r="I44" s="13"/>
      <c r="O44" s="25"/>
    </row>
    <row r="45" spans="1:15">
      <c r="A45" s="6">
        <v>14</v>
      </c>
      <c r="B45" s="8">
        <f t="shared" si="7"/>
        <v>9.9999900000099992E-19</v>
      </c>
      <c r="C45" s="8">
        <f t="shared" si="8"/>
        <v>9.9999899992597729E-9</v>
      </c>
      <c r="D45" s="8">
        <f t="shared" si="9"/>
        <v>9.9999900000099992E-3</v>
      </c>
      <c r="E45" s="8">
        <f t="shared" si="10"/>
        <v>1E-14</v>
      </c>
      <c r="F45" s="8">
        <f t="shared" si="11"/>
        <v>1</v>
      </c>
      <c r="G45" s="2"/>
      <c r="H45" s="13"/>
      <c r="I45" s="13"/>
      <c r="O45" s="25"/>
    </row>
    <row r="46" spans="1:15">
      <c r="A46" s="11"/>
      <c r="B46" s="12"/>
      <c r="C46" s="12"/>
      <c r="D46" s="12"/>
      <c r="E46" s="12"/>
      <c r="F46" s="12"/>
      <c r="G46" s="2"/>
      <c r="H46" s="13"/>
      <c r="I46" s="13"/>
      <c r="O46" s="25"/>
    </row>
    <row r="47" spans="1:15">
      <c r="A47" s="11"/>
      <c r="B47" s="12"/>
      <c r="C47" s="12"/>
      <c r="D47" s="12"/>
      <c r="E47" s="12"/>
      <c r="F47" s="12"/>
      <c r="G47" s="2"/>
      <c r="H47" s="13"/>
      <c r="I47" s="13"/>
    </row>
    <row r="48" spans="1:15">
      <c r="A48" s="11"/>
      <c r="B48" s="12"/>
      <c r="C48" s="12"/>
      <c r="D48" s="12"/>
      <c r="E48" s="12"/>
      <c r="F48" s="12"/>
      <c r="G48" s="2"/>
      <c r="H48" s="13"/>
      <c r="I48" s="13"/>
    </row>
    <row r="49" spans="1:9">
      <c r="A49" s="11"/>
      <c r="B49" s="12"/>
      <c r="C49" s="12"/>
      <c r="D49" s="12"/>
      <c r="E49" s="12"/>
      <c r="F49" s="12"/>
      <c r="G49" s="2"/>
      <c r="H49" s="13"/>
      <c r="I49" s="13"/>
    </row>
    <row r="50" spans="1:9">
      <c r="A50" s="11"/>
      <c r="B50" s="12"/>
      <c r="C50" s="12"/>
      <c r="D50" s="12"/>
      <c r="E50" s="12"/>
      <c r="F50" s="12"/>
      <c r="G50" s="2"/>
      <c r="H50" s="13"/>
      <c r="I50" s="13"/>
    </row>
    <row r="51" spans="1:9">
      <c r="A51" s="11"/>
      <c r="B51" s="12"/>
      <c r="C51" s="12"/>
      <c r="D51" s="12"/>
      <c r="E51" s="12"/>
      <c r="F51" s="12"/>
      <c r="G51" s="2"/>
      <c r="H51" s="13"/>
      <c r="I51" s="13"/>
    </row>
    <row r="52" spans="1:9">
      <c r="A52" s="11"/>
      <c r="B52" s="12"/>
      <c r="C52" s="12"/>
      <c r="D52" s="12"/>
      <c r="E52" s="12"/>
      <c r="F52" s="12"/>
      <c r="G52" s="2"/>
      <c r="H52" s="13"/>
      <c r="I52" s="13"/>
    </row>
    <row r="53" spans="1:9">
      <c r="A53" s="11"/>
      <c r="B53" s="12"/>
      <c r="C53" s="12"/>
      <c r="D53" s="12"/>
      <c r="E53" s="12"/>
      <c r="F53" s="12"/>
      <c r="G53" s="2"/>
      <c r="H53" s="13"/>
      <c r="I53" s="13"/>
    </row>
    <row r="54" spans="1:9">
      <c r="A54" s="11"/>
      <c r="B54" s="12"/>
      <c r="C54" s="12"/>
      <c r="D54" s="12"/>
      <c r="E54" s="12"/>
      <c r="F54" s="12"/>
      <c r="G54" s="2"/>
      <c r="H54" s="13"/>
      <c r="I54" s="13"/>
    </row>
    <row r="55" spans="1:9">
      <c r="A55" s="11"/>
      <c r="B55" s="12"/>
      <c r="C55" s="12"/>
      <c r="D55" s="12"/>
      <c r="E55" s="12"/>
      <c r="F55" s="12"/>
      <c r="G55" s="2"/>
      <c r="H55" s="13"/>
      <c r="I55" s="13"/>
    </row>
    <row r="56" spans="1:9">
      <c r="A56" s="11"/>
      <c r="B56" s="12"/>
      <c r="C56" s="12"/>
      <c r="D56" s="12"/>
      <c r="E56" s="12"/>
      <c r="F56" s="12"/>
      <c r="G56" s="2"/>
      <c r="H56" s="13"/>
      <c r="I56" s="13"/>
    </row>
    <row r="57" spans="1:9">
      <c r="A57" s="11"/>
      <c r="B57" s="12"/>
      <c r="C57" s="12"/>
      <c r="D57" s="12"/>
      <c r="E57" s="12"/>
      <c r="F57" s="12"/>
      <c r="G57" s="2"/>
      <c r="H57" s="13"/>
      <c r="I57" s="13"/>
    </row>
    <row r="59" spans="1:9" ht="18.75">
      <c r="A59" s="5" t="s">
        <v>0</v>
      </c>
      <c r="B59" s="18" t="s">
        <v>14</v>
      </c>
      <c r="C59" s="5" t="s">
        <v>15</v>
      </c>
      <c r="D59" s="17" t="s">
        <v>16</v>
      </c>
      <c r="E59" s="15" t="s">
        <v>17</v>
      </c>
      <c r="F59" s="16" t="s">
        <v>18</v>
      </c>
      <c r="H59" s="19"/>
      <c r="I59" s="19"/>
    </row>
    <row r="60" spans="1:9">
      <c r="A60" s="6">
        <f>-LOG10(A10)</f>
        <v>0</v>
      </c>
      <c r="B60" s="7">
        <f>+LOG(B10)</f>
        <v>-2.0000434272772969</v>
      </c>
      <c r="C60" s="7">
        <f t="shared" ref="C60:F60" si="12">+LOG(C10)</f>
        <v>-6.0000434272770553</v>
      </c>
      <c r="D60" s="7">
        <f t="shared" si="12"/>
        <v>-14.000043426673537</v>
      </c>
      <c r="E60" s="7">
        <f t="shared" si="12"/>
        <v>0</v>
      </c>
      <c r="F60" s="7">
        <f t="shared" si="12"/>
        <v>-14</v>
      </c>
      <c r="H60" s="20"/>
      <c r="I60" s="11"/>
    </row>
    <row r="61" spans="1:9">
      <c r="A61" s="6">
        <f>-LOG10(A11)</f>
        <v>1</v>
      </c>
      <c r="B61" s="7">
        <f>+LOG(B11)</f>
        <v>-2.0004340775227045</v>
      </c>
      <c r="C61" s="7">
        <f>+LOG(C11)</f>
        <v>-5.0004340775227369</v>
      </c>
      <c r="D61" s="7">
        <f>+LOG(D11)</f>
        <v>-12.000434077666712</v>
      </c>
      <c r="E61" s="7">
        <f>+LOG(E11)</f>
        <v>-1</v>
      </c>
      <c r="F61" s="7">
        <f>+LOG(F11)</f>
        <v>-13</v>
      </c>
      <c r="H61" s="20"/>
      <c r="I61" s="11"/>
    </row>
    <row r="62" spans="1:9">
      <c r="A62" s="6">
        <f>-LOG10(A12)</f>
        <v>2</v>
      </c>
      <c r="B62" s="7">
        <f>+LOG(B12)</f>
        <v>-2.0043213780825879</v>
      </c>
      <c r="C62" s="7">
        <f>+LOG(C12)</f>
        <v>-4.0043213780825893</v>
      </c>
      <c r="D62" s="7">
        <f>+LOG(D12)</f>
        <v>-10.004321378081258</v>
      </c>
      <c r="E62" s="7">
        <f>+LOG(E12)</f>
        <v>-2</v>
      </c>
      <c r="F62" s="7">
        <f>+LOG(F12)</f>
        <v>-12</v>
      </c>
      <c r="H62" s="20"/>
      <c r="I62" s="11"/>
    </row>
    <row r="63" spans="1:9">
      <c r="A63" s="33">
        <f>-LOG10(A13)</f>
        <v>3</v>
      </c>
      <c r="B63" s="34">
        <f>+LOG(B13)</f>
        <v>-2.0413930799712108</v>
      </c>
      <c r="C63" s="34">
        <f>+LOG(C13)</f>
        <v>-3.0413930799712112</v>
      </c>
      <c r="D63" s="34">
        <f>+LOG(D13)</f>
        <v>-8.0413930799687972</v>
      </c>
      <c r="E63" s="34">
        <f>+LOG(E13)</f>
        <v>-3</v>
      </c>
      <c r="F63" s="34">
        <f>+LOG(F13)</f>
        <v>-11</v>
      </c>
      <c r="H63" s="20"/>
      <c r="I63" s="11"/>
    </row>
    <row r="64" spans="1:9">
      <c r="A64" s="33">
        <f>-LOG10(A14)</f>
        <v>4</v>
      </c>
      <c r="B64" s="34">
        <f>+LOG(B14)</f>
        <v>-2.3010517098452263</v>
      </c>
      <c r="C64" s="34">
        <f>+LOG(C14)</f>
        <v>-2.3010517098452263</v>
      </c>
      <c r="D64" s="34">
        <f>+LOG(D14)</f>
        <v>-6.301051709845142</v>
      </c>
      <c r="E64" s="34">
        <f>+LOG(E14)</f>
        <v>-4</v>
      </c>
      <c r="F64" s="34">
        <f>+LOG(F14)</f>
        <v>-10</v>
      </c>
      <c r="H64" s="20"/>
      <c r="I64" s="11"/>
    </row>
    <row r="65" spans="1:9">
      <c r="A65" s="33">
        <f t="shared" ref="A65:A68" si="13">-LOG10(A15)</f>
        <v>5</v>
      </c>
      <c r="B65" s="34">
        <f t="shared" ref="B65:B68" si="14">+LOG(B15)</f>
        <v>-3.0417873189717519</v>
      </c>
      <c r="C65" s="34">
        <f t="shared" ref="C65:F68" si="15">+LOG(C15)</f>
        <v>-2.0417873189717519</v>
      </c>
      <c r="D65" s="34">
        <f t="shared" si="15"/>
        <v>-5.0417873189717453</v>
      </c>
      <c r="E65" s="34">
        <f t="shared" si="15"/>
        <v>-5</v>
      </c>
      <c r="F65" s="34">
        <f t="shared" si="15"/>
        <v>-9</v>
      </c>
      <c r="H65" s="20"/>
      <c r="I65" s="11"/>
    </row>
    <row r="66" spans="1:9">
      <c r="A66" s="33">
        <f t="shared" si="13"/>
        <v>6</v>
      </c>
      <c r="B66" s="34">
        <f t="shared" si="14"/>
        <v>-4.008600171761918</v>
      </c>
      <c r="C66" s="34">
        <f t="shared" si="15"/>
        <v>-2.0086001717619175</v>
      </c>
      <c r="D66" s="34">
        <f t="shared" si="15"/>
        <v>-4.0086001717619206</v>
      </c>
      <c r="E66" s="34">
        <f t="shared" si="15"/>
        <v>-6</v>
      </c>
      <c r="F66" s="34">
        <f t="shared" si="15"/>
        <v>-8</v>
      </c>
      <c r="H66" s="20"/>
      <c r="I66" s="11"/>
    </row>
    <row r="67" spans="1:9">
      <c r="A67" s="33">
        <f t="shared" si="13"/>
        <v>7</v>
      </c>
      <c r="B67" s="34">
        <f t="shared" si="14"/>
        <v>-5.0417873189717515</v>
      </c>
      <c r="C67" s="34">
        <f t="shared" si="15"/>
        <v>-2.0417873189717519</v>
      </c>
      <c r="D67" s="34">
        <f t="shared" si="15"/>
        <v>-3.0417873189717519</v>
      </c>
      <c r="E67" s="34">
        <f t="shared" si="15"/>
        <v>-7</v>
      </c>
      <c r="F67" s="34">
        <f t="shared" si="15"/>
        <v>-7</v>
      </c>
      <c r="H67" s="20"/>
      <c r="I67" s="11"/>
    </row>
    <row r="68" spans="1:9">
      <c r="A68" s="6">
        <f t="shared" si="13"/>
        <v>8</v>
      </c>
      <c r="B68" s="7">
        <f t="shared" si="14"/>
        <v>-6.3010517098452263</v>
      </c>
      <c r="C68" s="7">
        <f t="shared" si="15"/>
        <v>-2.3010517098452263</v>
      </c>
      <c r="D68" s="7">
        <f t="shared" si="15"/>
        <v>-2.3010517098452263</v>
      </c>
      <c r="E68" s="7">
        <f t="shared" si="15"/>
        <v>-8</v>
      </c>
      <c r="F68" s="7">
        <f t="shared" si="15"/>
        <v>-6</v>
      </c>
      <c r="H68" s="20"/>
      <c r="I68" s="11"/>
    </row>
    <row r="69" spans="1:9">
      <c r="A69" s="6">
        <f t="shared" ref="A69:A74" si="16">-LOG10(A19)</f>
        <v>9</v>
      </c>
      <c r="B69" s="7">
        <f t="shared" ref="B69:F74" si="17">+LOG(B19)</f>
        <v>-8.0413930799712112</v>
      </c>
      <c r="C69" s="7">
        <f t="shared" si="17"/>
        <v>-3.0413930799712117</v>
      </c>
      <c r="D69" s="7">
        <f t="shared" si="17"/>
        <v>-2.0413930799712108</v>
      </c>
      <c r="E69" s="7">
        <f t="shared" si="17"/>
        <v>-9</v>
      </c>
      <c r="F69" s="7">
        <f t="shared" si="17"/>
        <v>-5</v>
      </c>
      <c r="H69" s="20"/>
      <c r="I69" s="11"/>
    </row>
    <row r="70" spans="1:9">
      <c r="A70" s="6">
        <f t="shared" si="16"/>
        <v>10</v>
      </c>
      <c r="B70" s="7">
        <f t="shared" si="17"/>
        <v>-10.004321378082588</v>
      </c>
      <c r="C70" s="7">
        <f t="shared" si="17"/>
        <v>-4.0043213780825857</v>
      </c>
      <c r="D70" s="7">
        <f t="shared" si="17"/>
        <v>-2.0043213780825879</v>
      </c>
      <c r="E70" s="7">
        <f t="shared" si="17"/>
        <v>-10</v>
      </c>
      <c r="F70" s="7">
        <f t="shared" si="17"/>
        <v>-4</v>
      </c>
      <c r="H70" s="20"/>
      <c r="I70" s="11"/>
    </row>
    <row r="71" spans="1:9">
      <c r="A71" s="6">
        <f t="shared" si="16"/>
        <v>11</v>
      </c>
      <c r="B71" s="7">
        <f t="shared" si="17"/>
        <v>-12.000434077522705</v>
      </c>
      <c r="C71" s="7">
        <f t="shared" si="17"/>
        <v>-5.0004340775226721</v>
      </c>
      <c r="D71" s="7">
        <f t="shared" si="17"/>
        <v>-2.0004340775227045</v>
      </c>
      <c r="E71" s="7">
        <f t="shared" si="17"/>
        <v>-11</v>
      </c>
      <c r="F71" s="7">
        <f t="shared" si="17"/>
        <v>-3</v>
      </c>
      <c r="H71" s="20"/>
      <c r="I71" s="11"/>
    </row>
    <row r="72" spans="1:9">
      <c r="A72" s="6">
        <f t="shared" si="16"/>
        <v>12</v>
      </c>
      <c r="B72" s="7">
        <f t="shared" si="17"/>
        <v>-14.000043427277298</v>
      </c>
      <c r="C72" s="7">
        <f t="shared" si="17"/>
        <v>-6.0000434272770313</v>
      </c>
      <c r="D72" s="7">
        <f t="shared" si="17"/>
        <v>-2.0000434272772969</v>
      </c>
      <c r="E72" s="7">
        <f t="shared" si="17"/>
        <v>-12</v>
      </c>
      <c r="F72" s="7">
        <f t="shared" si="17"/>
        <v>-2</v>
      </c>
      <c r="H72" s="20"/>
      <c r="I72" s="11"/>
    </row>
    <row r="73" spans="1:9">
      <c r="A73" s="6">
        <f t="shared" si="16"/>
        <v>13</v>
      </c>
      <c r="B73" s="7">
        <f t="shared" si="17"/>
        <v>-16.000004342923109</v>
      </c>
      <c r="C73" s="7">
        <f t="shared" si="17"/>
        <v>-7.0000043429257763</v>
      </c>
      <c r="D73" s="7">
        <f t="shared" si="17"/>
        <v>-2.0000043429231087</v>
      </c>
      <c r="E73" s="7">
        <f t="shared" si="17"/>
        <v>-13</v>
      </c>
      <c r="F73" s="7">
        <f t="shared" si="17"/>
        <v>-1</v>
      </c>
      <c r="H73" s="20"/>
      <c r="I73" s="11"/>
    </row>
    <row r="74" spans="1:9">
      <c r="A74" s="6">
        <f t="shared" si="16"/>
        <v>14</v>
      </c>
      <c r="B74" s="7">
        <f t="shared" si="17"/>
        <v>-18.000000434294265</v>
      </c>
      <c r="C74" s="7">
        <f t="shared" si="17"/>
        <v>-8.0000004343268465</v>
      </c>
      <c r="D74" s="7">
        <f t="shared" si="17"/>
        <v>-2.000000434294265</v>
      </c>
      <c r="E74" s="7">
        <f t="shared" si="17"/>
        <v>-14</v>
      </c>
      <c r="F74" s="7">
        <f t="shared" si="17"/>
        <v>0</v>
      </c>
      <c r="H74" s="20"/>
      <c r="I74" s="11"/>
    </row>
    <row r="75" spans="1:9">
      <c r="B75" s="3"/>
      <c r="C75" s="3"/>
      <c r="D75" s="3"/>
    </row>
    <row r="76" spans="1:9" ht="15.75">
      <c r="A76" s="31"/>
      <c r="B76" s="31"/>
      <c r="C76" s="31"/>
      <c r="D76" s="31"/>
      <c r="E76" s="31"/>
      <c r="F76" s="31"/>
    </row>
    <row r="77" spans="1:9">
      <c r="B77" s="3"/>
      <c r="C77" s="3"/>
      <c r="D77" s="3"/>
    </row>
    <row r="78" spans="1:9">
      <c r="B78" s="3"/>
      <c r="C78" s="3"/>
      <c r="D78" s="3"/>
    </row>
    <row r="79" spans="1:9">
      <c r="B79" s="3"/>
      <c r="C79" s="3"/>
      <c r="D79" s="3"/>
    </row>
    <row r="80" spans="1:9">
      <c r="B80" s="3"/>
      <c r="C80" s="3"/>
      <c r="D80" s="3"/>
    </row>
    <row r="81" spans="2:4">
      <c r="B81" s="3"/>
      <c r="C81" s="3"/>
      <c r="D81" s="3"/>
    </row>
    <row r="82" spans="2:4">
      <c r="B82" s="3"/>
      <c r="C82" s="3"/>
      <c r="D82" s="3"/>
    </row>
    <row r="83" spans="2:4">
      <c r="B83" s="3"/>
      <c r="C83" s="3"/>
      <c r="D83" s="3"/>
    </row>
    <row r="84" spans="2:4">
      <c r="B84" s="3"/>
      <c r="C84" s="3"/>
      <c r="D84" s="3"/>
    </row>
    <row r="85" spans="2:4">
      <c r="B85" s="3"/>
      <c r="C85" s="3"/>
      <c r="D85" s="3"/>
    </row>
    <row r="86" spans="2:4">
      <c r="B86" s="3"/>
      <c r="C86" s="3"/>
      <c r="D86" s="3"/>
    </row>
    <row r="87" spans="2:4">
      <c r="B87" s="3"/>
      <c r="C87" s="3"/>
      <c r="D87" s="3"/>
    </row>
    <row r="88" spans="2:4">
      <c r="B88" s="3"/>
      <c r="C88" s="3"/>
      <c r="D88" s="3"/>
    </row>
    <row r="89" spans="2:4">
      <c r="B89" s="3"/>
      <c r="C89" s="3"/>
      <c r="D89" s="3"/>
    </row>
    <row r="90" spans="2:4">
      <c r="B90" s="3"/>
      <c r="C90" s="3"/>
      <c r="D90" s="3"/>
    </row>
    <row r="91" spans="2:4">
      <c r="B91" s="3"/>
      <c r="C91" s="3"/>
      <c r="D91" s="3"/>
    </row>
    <row r="92" spans="2:4">
      <c r="B92" s="3"/>
      <c r="C92" s="3"/>
      <c r="D92" s="3"/>
    </row>
    <row r="93" spans="2:4">
      <c r="B93" s="3"/>
      <c r="C93" s="3"/>
      <c r="D93" s="3"/>
    </row>
    <row r="94" spans="2:4">
      <c r="B94" s="3"/>
      <c r="C94" s="3"/>
      <c r="D94" s="3"/>
    </row>
    <row r="95" spans="2:4">
      <c r="B95" s="3"/>
      <c r="C95" s="3"/>
      <c r="D95" s="3"/>
    </row>
    <row r="96" spans="2:4">
      <c r="B96" s="3"/>
      <c r="C96" s="3"/>
      <c r="D96" s="3"/>
    </row>
    <row r="97" spans="2:4">
      <c r="B97" s="3"/>
      <c r="C97" s="3"/>
      <c r="D97" s="3"/>
    </row>
    <row r="98" spans="2:4">
      <c r="B98" s="3"/>
      <c r="C98" s="3"/>
      <c r="D98" s="3"/>
    </row>
    <row r="99" spans="2:4">
      <c r="B99" s="3"/>
      <c r="C99" s="3"/>
      <c r="D99" s="3"/>
    </row>
    <row r="100" spans="2:4">
      <c r="B100" s="3"/>
      <c r="C100" s="3"/>
      <c r="D100" s="3"/>
    </row>
    <row r="101" spans="2:4">
      <c r="B101" s="3"/>
      <c r="C101" s="3"/>
      <c r="D101" s="3"/>
    </row>
    <row r="102" spans="2:4">
      <c r="B102" s="3"/>
      <c r="C102" s="3"/>
      <c r="D102" s="3"/>
    </row>
    <row r="103" spans="2:4">
      <c r="B103" s="3"/>
      <c r="C103" s="3"/>
      <c r="D103" s="3"/>
    </row>
    <row r="104" spans="2:4">
      <c r="B104" s="3"/>
      <c r="C104" s="3"/>
      <c r="D104" s="3"/>
    </row>
    <row r="105" spans="2:4">
      <c r="B105" s="3"/>
      <c r="C105" s="3"/>
      <c r="D105" s="3"/>
    </row>
    <row r="106" spans="2:4">
      <c r="B106" s="3"/>
      <c r="C106" s="3"/>
      <c r="D106" s="3"/>
    </row>
    <row r="107" spans="2:4">
      <c r="B107" s="3"/>
      <c r="C107" s="3"/>
      <c r="D107" s="3"/>
    </row>
    <row r="108" spans="2:4">
      <c r="B108" s="3"/>
      <c r="C108" s="3"/>
      <c r="D108" s="3"/>
    </row>
    <row r="109" spans="2:4">
      <c r="B109" s="3"/>
      <c r="C109" s="3"/>
      <c r="D109" s="3"/>
    </row>
    <row r="110" spans="2:4">
      <c r="B110" s="3"/>
      <c r="C110" s="3"/>
      <c r="D110" s="3"/>
    </row>
    <row r="111" spans="2:4">
      <c r="B111" s="3"/>
      <c r="C111" s="3"/>
      <c r="D111" s="3"/>
    </row>
    <row r="112" spans="2:4">
      <c r="B112" s="3"/>
      <c r="C112" s="3"/>
      <c r="D112" s="3"/>
    </row>
    <row r="113" spans="2:4">
      <c r="B113" s="3"/>
      <c r="C113" s="3"/>
      <c r="D113" s="3"/>
    </row>
    <row r="114" spans="2:4">
      <c r="B114" s="3"/>
      <c r="C114" s="3"/>
      <c r="D114" s="3"/>
    </row>
    <row r="115" spans="2:4">
      <c r="B115" s="3"/>
      <c r="C115" s="3"/>
      <c r="D115" s="3"/>
    </row>
    <row r="116" spans="2:4">
      <c r="B116" s="3"/>
      <c r="C116" s="3"/>
      <c r="D116" s="3"/>
    </row>
    <row r="117" spans="2:4">
      <c r="B117" s="3"/>
      <c r="C117" s="3"/>
      <c r="D117" s="3"/>
    </row>
    <row r="118" spans="2:4">
      <c r="B118" s="3"/>
      <c r="C118" s="3"/>
      <c r="D118" s="3"/>
    </row>
    <row r="119" spans="2:4">
      <c r="B119" s="3"/>
      <c r="C119" s="3"/>
      <c r="D119" s="3"/>
    </row>
    <row r="120" spans="2:4">
      <c r="B120" s="3"/>
      <c r="C120" s="3"/>
      <c r="D120" s="3"/>
    </row>
    <row r="121" spans="2:4">
      <c r="B121" s="3"/>
      <c r="C121" s="3"/>
      <c r="D121" s="3"/>
    </row>
    <row r="122" spans="2:4">
      <c r="B122" s="3"/>
      <c r="C122" s="3"/>
      <c r="D122" s="3"/>
    </row>
    <row r="123" spans="2:4">
      <c r="B123" s="3"/>
      <c r="C123" s="3"/>
      <c r="D123" s="3"/>
    </row>
    <row r="124" spans="2:4">
      <c r="B124" s="3"/>
      <c r="C124" s="3"/>
      <c r="D124" s="3"/>
    </row>
    <row r="125" spans="2:4">
      <c r="B125" s="3"/>
      <c r="C125" s="3"/>
      <c r="D125" s="3"/>
    </row>
    <row r="126" spans="2:4">
      <c r="B126" s="3"/>
      <c r="C126" s="3"/>
      <c r="D126" s="3"/>
    </row>
    <row r="127" spans="2:4">
      <c r="B127" s="3"/>
      <c r="C127" s="3"/>
      <c r="D127" s="3"/>
    </row>
    <row r="128" spans="2:4">
      <c r="B128" s="3"/>
      <c r="C128" s="3"/>
      <c r="D128" s="3"/>
    </row>
    <row r="129" spans="2:4">
      <c r="B129" s="3"/>
      <c r="C129" s="3"/>
      <c r="D129" s="3"/>
    </row>
    <row r="130" spans="2:4">
      <c r="B130" s="3"/>
      <c r="C130" s="3"/>
      <c r="D130" s="3"/>
    </row>
  </sheetData>
  <mergeCells count="2">
    <mergeCell ref="A76:F76"/>
    <mergeCell ref="A1:B1"/>
  </mergeCells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H2A</vt:lpstr>
      <vt:lpstr>Foglio2</vt:lpstr>
      <vt:lpstr>Foglio3</vt:lpstr>
      <vt:lpstr>H2A!Area_stampa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cp:lastPrinted>2018-07-29T16:04:26Z</cp:lastPrinted>
  <dcterms:created xsi:type="dcterms:W3CDTF">2018-02-13T01:53:54Z</dcterms:created>
  <dcterms:modified xsi:type="dcterms:W3CDTF">2018-07-29T16:26:18Z</dcterms:modified>
</cp:coreProperties>
</file>