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015" windowHeight="8190"/>
  </bookViews>
  <sheets>
    <sheet name="H2Se" sheetId="10" r:id="rId1"/>
    <sheet name="Foglio2" sheetId="2" r:id="rId2"/>
    <sheet name="Foglio3" sheetId="3" r:id="rId3"/>
  </sheets>
  <definedNames>
    <definedName name="_xlnm.Print_Area" localSheetId="0">H2Se!$K$20:$S$77</definedName>
  </definedNames>
  <calcPr calcId="145621"/>
</workbook>
</file>

<file path=xl/calcChain.xml><?xml version="1.0" encoding="utf-8"?>
<calcChain xmlns="http://schemas.openxmlformats.org/spreadsheetml/2006/main">
  <c r="B10" i="10" l="1"/>
  <c r="C10" i="10"/>
  <c r="D10" i="10"/>
  <c r="E10" i="10"/>
  <c r="B11" i="10"/>
  <c r="C11" i="10"/>
  <c r="E11" i="10"/>
  <c r="F11" i="10"/>
  <c r="B12" i="10"/>
  <c r="C12" i="10"/>
  <c r="D12" i="10"/>
  <c r="E12" i="10"/>
  <c r="F12" i="10" s="1"/>
  <c r="B13" i="10"/>
  <c r="C13" i="10"/>
  <c r="D13" i="10"/>
  <c r="E13" i="10"/>
  <c r="F13" i="10" s="1"/>
  <c r="B14" i="10"/>
  <c r="D14" i="10" s="1"/>
  <c r="C14" i="10"/>
  <c r="E14" i="10"/>
  <c r="F14" i="10"/>
  <c r="B15" i="10"/>
  <c r="C15" i="10"/>
  <c r="D15" i="10"/>
  <c r="E15" i="10"/>
  <c r="F15" i="10"/>
  <c r="B16" i="10"/>
  <c r="C16" i="10"/>
  <c r="E16" i="10"/>
  <c r="F16" i="10"/>
  <c r="B17" i="10"/>
  <c r="C17" i="10"/>
  <c r="E17" i="10"/>
  <c r="F17" i="10"/>
  <c r="B18" i="10"/>
  <c r="D18" i="10" s="1"/>
  <c r="C18" i="10"/>
  <c r="E18" i="10"/>
  <c r="F18" i="10" s="1"/>
  <c r="B19" i="10"/>
  <c r="C19" i="10"/>
  <c r="D19" i="10"/>
  <c r="E19" i="10"/>
  <c r="F19" i="10" s="1"/>
  <c r="B20" i="10"/>
  <c r="C20" i="10"/>
  <c r="D20" i="10"/>
  <c r="E20" i="10"/>
  <c r="F20" i="10"/>
  <c r="B21" i="10"/>
  <c r="D21" i="10" s="1"/>
  <c r="C21" i="10"/>
  <c r="E21" i="10"/>
  <c r="F21" i="10"/>
  <c r="B22" i="10"/>
  <c r="C22" i="10"/>
  <c r="E22" i="10"/>
  <c r="F22" i="10"/>
  <c r="B23" i="10"/>
  <c r="C23" i="10"/>
  <c r="E23" i="10"/>
  <c r="F23" i="10"/>
  <c r="B24" i="10"/>
  <c r="C24" i="10"/>
  <c r="D24" i="10"/>
  <c r="E24" i="10"/>
  <c r="F24" i="10" s="1"/>
  <c r="D16" i="10" l="1"/>
  <c r="D22" i="10"/>
  <c r="D11" i="10"/>
  <c r="D23" i="10"/>
  <c r="D17" i="10"/>
  <c r="B4" i="10"/>
  <c r="B2" i="10"/>
  <c r="A59" i="10"/>
  <c r="A54" i="10"/>
  <c r="A45" i="10"/>
  <c r="A65" i="10" s="1"/>
  <c r="A44" i="10"/>
  <c r="A64" i="10" s="1"/>
  <c r="A43" i="10"/>
  <c r="A63" i="10" s="1"/>
  <c r="A42" i="10"/>
  <c r="A62" i="10" s="1"/>
  <c r="A41" i="10"/>
  <c r="A61" i="10" s="1"/>
  <c r="A40" i="10"/>
  <c r="A60" i="10" s="1"/>
  <c r="E39" i="10"/>
  <c r="E59" i="10" s="1"/>
  <c r="A38" i="10"/>
  <c r="A58" i="10" s="1"/>
  <c r="A37" i="10"/>
  <c r="A57" i="10" s="1"/>
  <c r="A36" i="10"/>
  <c r="A56" i="10" s="1"/>
  <c r="A35" i="10"/>
  <c r="A55" i="10" s="1"/>
  <c r="E34" i="10"/>
  <c r="E54" i="10" s="1"/>
  <c r="A33" i="10"/>
  <c r="A53" i="10" s="1"/>
  <c r="A32" i="10"/>
  <c r="A52" i="10" s="1"/>
  <c r="A31" i="10"/>
  <c r="A51" i="10" s="1"/>
  <c r="A30" i="10"/>
  <c r="A50" i="10" s="1"/>
  <c r="A29" i="10"/>
  <c r="A49" i="10" s="1"/>
  <c r="F34" i="10" l="1"/>
  <c r="F54" i="10" s="1"/>
  <c r="E35" i="10"/>
  <c r="E36" i="10"/>
  <c r="E37" i="10"/>
  <c r="B37" i="10" s="1"/>
  <c r="E38" i="10"/>
  <c r="B38" i="10" s="1"/>
  <c r="B39" i="10"/>
  <c r="F39" i="10"/>
  <c r="F59" i="10" s="1"/>
  <c r="E29" i="10"/>
  <c r="E30" i="10"/>
  <c r="B30" i="10" s="1"/>
  <c r="E31" i="10"/>
  <c r="E32" i="10"/>
  <c r="B32" i="10" s="1"/>
  <c r="E33" i="10"/>
  <c r="B34" i="10"/>
  <c r="B35" i="10"/>
  <c r="B36" i="10"/>
  <c r="E40" i="10"/>
  <c r="B40" i="10" s="1"/>
  <c r="E41" i="10"/>
  <c r="E42" i="10"/>
  <c r="B42" i="10" s="1"/>
  <c r="E43" i="10"/>
  <c r="E44" i="10"/>
  <c r="B44" i="10" s="1"/>
  <c r="E45" i="10"/>
  <c r="C42" i="10" l="1"/>
  <c r="D42" i="10" s="1"/>
  <c r="D62" i="10" s="1"/>
  <c r="B62" i="10"/>
  <c r="C32" i="10"/>
  <c r="B52" i="10"/>
  <c r="D32" i="10"/>
  <c r="D52" i="10" s="1"/>
  <c r="B58" i="10"/>
  <c r="C38" i="10"/>
  <c r="C44" i="10"/>
  <c r="B64" i="10"/>
  <c r="D44" i="10"/>
  <c r="D64" i="10" s="1"/>
  <c r="C40" i="10"/>
  <c r="D40" i="10" s="1"/>
  <c r="D60" i="10" s="1"/>
  <c r="B60" i="10"/>
  <c r="C30" i="10"/>
  <c r="D30" i="10" s="1"/>
  <c r="D50" i="10" s="1"/>
  <c r="B50" i="10"/>
  <c r="E65" i="10"/>
  <c r="F45" i="10"/>
  <c r="F65" i="10" s="1"/>
  <c r="E61" i="10"/>
  <c r="F41" i="10"/>
  <c r="F61" i="10" s="1"/>
  <c r="B55" i="10"/>
  <c r="C35" i="10"/>
  <c r="E53" i="10"/>
  <c r="F33" i="10"/>
  <c r="F53" i="10" s="1"/>
  <c r="E51" i="10"/>
  <c r="F31" i="10"/>
  <c r="F51" i="10" s="1"/>
  <c r="E49" i="10"/>
  <c r="F29" i="10"/>
  <c r="F49" i="10" s="1"/>
  <c r="C39" i="10"/>
  <c r="D39" i="10" s="1"/>
  <c r="D59" i="10" s="1"/>
  <c r="B59" i="10"/>
  <c r="E57" i="10"/>
  <c r="F37" i="10"/>
  <c r="F57" i="10" s="1"/>
  <c r="E55" i="10"/>
  <c r="F35" i="10"/>
  <c r="F55" i="10" s="1"/>
  <c r="E63" i="10"/>
  <c r="F43" i="10"/>
  <c r="F63" i="10" s="1"/>
  <c r="B57" i="10"/>
  <c r="C37" i="10"/>
  <c r="E64" i="10"/>
  <c r="F44" i="10"/>
  <c r="F64" i="10" s="1"/>
  <c r="E62" i="10"/>
  <c r="F42" i="10"/>
  <c r="F62" i="10" s="1"/>
  <c r="E60" i="10"/>
  <c r="F40" i="10"/>
  <c r="F60" i="10" s="1"/>
  <c r="B56" i="10"/>
  <c r="C36" i="10"/>
  <c r="B54" i="10"/>
  <c r="C34" i="10"/>
  <c r="E52" i="10"/>
  <c r="F32" i="10"/>
  <c r="F52" i="10" s="1"/>
  <c r="E50" i="10"/>
  <c r="F30" i="10"/>
  <c r="F50" i="10" s="1"/>
  <c r="E58" i="10"/>
  <c r="F38" i="10"/>
  <c r="F58" i="10" s="1"/>
  <c r="E56" i="10"/>
  <c r="F36" i="10"/>
  <c r="F56" i="10" s="1"/>
  <c r="B45" i="10"/>
  <c r="B43" i="10"/>
  <c r="B41" i="10"/>
  <c r="B33" i="10"/>
  <c r="B31" i="10"/>
  <c r="B29" i="10"/>
  <c r="C54" i="10" l="1"/>
  <c r="C56" i="10"/>
  <c r="C57" i="10"/>
  <c r="C55" i="10"/>
  <c r="C50" i="10"/>
  <c r="C64" i="10"/>
  <c r="C62" i="10"/>
  <c r="C59" i="10"/>
  <c r="C60" i="10"/>
  <c r="C58" i="10"/>
  <c r="C52" i="10"/>
  <c r="C29" i="10"/>
  <c r="D29" i="10" s="1"/>
  <c r="D49" i="10" s="1"/>
  <c r="B49" i="10"/>
  <c r="C33" i="10"/>
  <c r="B53" i="10"/>
  <c r="D33" i="10"/>
  <c r="D53" i="10" s="1"/>
  <c r="C43" i="10"/>
  <c r="D43" i="10" s="1"/>
  <c r="D63" i="10" s="1"/>
  <c r="B63" i="10"/>
  <c r="D34" i="10"/>
  <c r="D54" i="10" s="1"/>
  <c r="D37" i="10"/>
  <c r="D57" i="10" s="1"/>
  <c r="D38" i="10"/>
  <c r="D58" i="10" s="1"/>
  <c r="C31" i="10"/>
  <c r="D31" i="10" s="1"/>
  <c r="D51" i="10" s="1"/>
  <c r="B51" i="10"/>
  <c r="C41" i="10"/>
  <c r="D41" i="10" s="1"/>
  <c r="D61" i="10" s="1"/>
  <c r="B61" i="10"/>
  <c r="C45" i="10"/>
  <c r="D45" i="10" s="1"/>
  <c r="D65" i="10" s="1"/>
  <c r="B65" i="10"/>
  <c r="D36" i="10"/>
  <c r="D56" i="10" s="1"/>
  <c r="D35" i="10"/>
  <c r="D55" i="10" s="1"/>
  <c r="C65" i="10" l="1"/>
  <c r="C51" i="10"/>
  <c r="C63" i="10"/>
  <c r="C49" i="10"/>
  <c r="C61" i="10"/>
  <c r="C53" i="10"/>
</calcChain>
</file>

<file path=xl/sharedStrings.xml><?xml version="1.0" encoding="utf-8"?>
<sst xmlns="http://schemas.openxmlformats.org/spreadsheetml/2006/main" count="25" uniqueCount="19">
  <si>
    <t>pH</t>
  </si>
  <si>
    <t>[H+]</t>
  </si>
  <si>
    <t>pKa1</t>
  </si>
  <si>
    <t>pKa2</t>
  </si>
  <si>
    <t>Ka1</t>
  </si>
  <si>
    <t>Ka2</t>
  </si>
  <si>
    <t xml:space="preserve"> </t>
  </si>
  <si>
    <r>
      <t>H</t>
    </r>
    <r>
      <rPr>
        <b/>
        <vertAlign val="subscript"/>
        <sz val="16"/>
        <rFont val="Calibri"/>
        <family val="2"/>
        <scheme val="minor"/>
      </rPr>
      <t>2</t>
    </r>
    <r>
      <rPr>
        <b/>
        <sz val="16"/>
        <rFont val="Calibri"/>
        <family val="2"/>
        <scheme val="minor"/>
      </rPr>
      <t>A</t>
    </r>
  </si>
  <si>
    <r>
      <t xml:space="preserve"> [H</t>
    </r>
    <r>
      <rPr>
        <b/>
        <vertAlign val="subscript"/>
        <sz val="12"/>
        <color rgb="FF0070C0"/>
        <rFont val="Calibri"/>
        <family val="2"/>
        <scheme val="minor"/>
      </rPr>
      <t>2</t>
    </r>
    <r>
      <rPr>
        <b/>
        <sz val="12"/>
        <color rgb="FF0070C0"/>
        <rFont val="Calibri"/>
        <family val="2"/>
        <scheme val="minor"/>
      </rPr>
      <t>A]</t>
    </r>
  </si>
  <si>
    <r>
      <t>[HA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]</t>
    </r>
  </si>
  <si>
    <r>
      <t xml:space="preserve"> [A</t>
    </r>
    <r>
      <rPr>
        <b/>
        <vertAlign val="superscript"/>
        <sz val="12"/>
        <color rgb="FF008000"/>
        <rFont val="Calibri"/>
        <family val="2"/>
        <scheme val="minor"/>
      </rPr>
      <t>2-</t>
    </r>
    <r>
      <rPr>
        <b/>
        <sz val="12"/>
        <color rgb="FF008000"/>
        <rFont val="Calibri"/>
        <family val="2"/>
        <scheme val="minor"/>
      </rPr>
      <t>]</t>
    </r>
  </si>
  <si>
    <r>
      <t>[H</t>
    </r>
    <r>
      <rPr>
        <b/>
        <vertAlign val="superscript"/>
        <sz val="12"/>
        <color rgb="FFFF0000"/>
        <rFont val="Calibri"/>
        <family val="2"/>
        <scheme val="minor"/>
      </rPr>
      <t>+</t>
    </r>
    <r>
      <rPr>
        <b/>
        <sz val="12"/>
        <color rgb="FFFF0000"/>
        <rFont val="Calibri"/>
        <family val="2"/>
        <scheme val="minor"/>
      </rPr>
      <t>]</t>
    </r>
  </si>
  <si>
    <r>
      <t xml:space="preserve"> [OH</t>
    </r>
    <r>
      <rPr>
        <b/>
        <vertAlign val="superscript"/>
        <sz val="12"/>
        <color rgb="FF0000FF"/>
        <rFont val="Calibri"/>
        <family val="2"/>
        <scheme val="minor"/>
      </rPr>
      <t>-</t>
    </r>
    <r>
      <rPr>
        <b/>
        <sz val="12"/>
        <color rgb="FF0000FF"/>
        <rFont val="Calibri"/>
        <family val="2"/>
        <scheme val="minor"/>
      </rPr>
      <t>]</t>
    </r>
  </si>
  <si>
    <r>
      <t>log [H</t>
    </r>
    <r>
      <rPr>
        <b/>
        <vertAlign val="subscript"/>
        <sz val="12"/>
        <color rgb="FF0070C0"/>
        <rFont val="Calibri"/>
        <family val="2"/>
        <scheme val="minor"/>
      </rPr>
      <t>2</t>
    </r>
    <r>
      <rPr>
        <b/>
        <sz val="12"/>
        <color rgb="FF0070C0"/>
        <rFont val="Calibri"/>
        <family val="2"/>
        <scheme val="minor"/>
      </rPr>
      <t>A]</t>
    </r>
  </si>
  <si>
    <r>
      <t>log [HA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]</t>
    </r>
  </si>
  <si>
    <r>
      <t xml:space="preserve"> log [A</t>
    </r>
    <r>
      <rPr>
        <b/>
        <vertAlign val="superscript"/>
        <sz val="12"/>
        <color rgb="FF008000"/>
        <rFont val="Calibri"/>
        <family val="2"/>
        <scheme val="minor"/>
      </rPr>
      <t>2-</t>
    </r>
    <r>
      <rPr>
        <b/>
        <sz val="12"/>
        <color rgb="FF008000"/>
        <rFont val="Calibri"/>
        <family val="2"/>
        <scheme val="minor"/>
      </rPr>
      <t>]</t>
    </r>
  </si>
  <si>
    <r>
      <t>log [H</t>
    </r>
    <r>
      <rPr>
        <b/>
        <vertAlign val="superscript"/>
        <sz val="12"/>
        <color rgb="FFFF0000"/>
        <rFont val="Calibri"/>
        <family val="2"/>
        <scheme val="minor"/>
      </rPr>
      <t>+</t>
    </r>
    <r>
      <rPr>
        <b/>
        <sz val="12"/>
        <color rgb="FFFF0000"/>
        <rFont val="Calibri"/>
        <family val="2"/>
        <scheme val="minor"/>
      </rPr>
      <t>]</t>
    </r>
  </si>
  <si>
    <r>
      <t>log [OH</t>
    </r>
    <r>
      <rPr>
        <b/>
        <vertAlign val="superscript"/>
        <sz val="12"/>
        <color rgb="FF0000FF"/>
        <rFont val="Calibri"/>
        <family val="2"/>
        <scheme val="minor"/>
      </rPr>
      <t>-</t>
    </r>
    <r>
      <rPr>
        <b/>
        <sz val="12"/>
        <color rgb="FF0000FF"/>
        <rFont val="Calibri"/>
        <family val="2"/>
        <scheme val="minor"/>
      </rPr>
      <t>]</t>
    </r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</si>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</sst>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E+00"/>
    <numFmt numFmtId="166" formatCode="0.0E+00"/>
    <numFmt numFmtId="168" formatCode="0.000000"/>
    <numFmt numFmtId="169" formatCode="0.00000"/>
    <numFmt numFmtId="170" formatCode="0.000"/>
    <numFmt numFmtId="171" formatCode="0.0000"/>
    <numFmt numFmtId="172" formatCode="0.0000E+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6"/>
      <name val="Calibri"/>
      <family val="2"/>
      <scheme val="minor"/>
    </font>
    <font>
      <b/>
      <vertAlign val="subscript"/>
      <sz val="12"/>
      <color rgb="FF0070C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rgb="FF008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vertAlign val="superscript"/>
      <sz val="12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1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1" fontId="0" fillId="0" borderId="0" xfId="0" applyNumberFormat="1" applyFont="1" applyBorder="1" applyAlignment="1">
      <alignment horizontal="center" vertical="center"/>
    </xf>
    <xf numFmtId="11" fontId="14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1" fontId="0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8000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H2Se!$B$48</c:f>
              <c:strCache>
                <c:ptCount val="1"/>
                <c:pt idx="0">
                  <c:v>log [H2A]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H2Se!$A$49:$A$65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xVal>
          <c:yVal>
            <c:numRef>
              <c:f>H2Se!$B$49:$B$65</c:f>
              <c:numCache>
                <c:formatCode>0.00</c:formatCode>
                <c:ptCount val="17"/>
                <c:pt idx="0">
                  <c:v>-2.0000825081135392</c:v>
                </c:pt>
                <c:pt idx="1">
                  <c:v>-2.0008243766056055</c:v>
                </c:pt>
                <c:pt idx="2">
                  <c:v>-2.0081741840064344</c:v>
                </c:pt>
                <c:pt idx="3">
                  <c:v>-2.0755469613932243</c:v>
                </c:pt>
                <c:pt idx="4">
                  <c:v>-2.4623979979274098</c:v>
                </c:pt>
                <c:pt idx="5">
                  <c:v>-2.6413482539238391</c:v>
                </c:pt>
                <c:pt idx="6">
                  <c:v>-3.301029996076561</c:v>
                </c:pt>
                <c:pt idx="7">
                  <c:v>-4.2810333715679345</c:v>
                </c:pt>
                <c:pt idx="8">
                  <c:v>-5.2789821602720437</c:v>
                </c:pt>
                <c:pt idx="9">
                  <c:v>-6.2787768922270537</c:v>
                </c:pt>
                <c:pt idx="10">
                  <c:v>-6.7787622024365355</c:v>
                </c:pt>
                <c:pt idx="11">
                  <c:v>-7.2787602296074922</c:v>
                </c:pt>
                <c:pt idx="12">
                  <c:v>-8.2787972567828199</c:v>
                </c:pt>
                <c:pt idx="13">
                  <c:v>-9.2791877012669168</c:v>
                </c:pt>
                <c:pt idx="14">
                  <c:v>-10.2830749769986</c:v>
                </c:pt>
                <c:pt idx="15">
                  <c:v>-11.320146286318851</c:v>
                </c:pt>
                <c:pt idx="16">
                  <c:v>-12.579783596628239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H2Se!$C$48</c:f>
              <c:strCache>
                <c:ptCount val="1"/>
                <c:pt idx="0">
                  <c:v>log [HA-]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H2Se!$A$49:$A$65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xVal>
          <c:yVal>
            <c:numRef>
              <c:f>H2Se!$C$49:$C$65</c:f>
              <c:numCache>
                <c:formatCode>0.00</c:formatCode>
                <c:ptCount val="17"/>
                <c:pt idx="0">
                  <c:v>-5.7213289071610536</c:v>
                </c:pt>
                <c:pt idx="1">
                  <c:v>-4.7220707756527576</c:v>
                </c:pt>
                <c:pt idx="2">
                  <c:v>-3.7294205830536042</c:v>
                </c:pt>
                <c:pt idx="3">
                  <c:v>-2.7967933604403954</c:v>
                </c:pt>
                <c:pt idx="4">
                  <c:v>-2.1836443969745809</c:v>
                </c:pt>
                <c:pt idx="5">
                  <c:v>-2.1125946529710098</c:v>
                </c:pt>
                <c:pt idx="6">
                  <c:v>-2.0222763951237321</c:v>
                </c:pt>
                <c:pt idx="7">
                  <c:v>-2.0022797706151056</c:v>
                </c:pt>
                <c:pt idx="8">
                  <c:v>-2.0002285593192144</c:v>
                </c:pt>
                <c:pt idx="9">
                  <c:v>-2.0000232912742244</c:v>
                </c:pt>
                <c:pt idx="10">
                  <c:v>-2.0000086014837062</c:v>
                </c:pt>
                <c:pt idx="11">
                  <c:v>-2.0000066286546629</c:v>
                </c:pt>
                <c:pt idx="12">
                  <c:v>-2.0000436558299906</c:v>
                </c:pt>
                <c:pt idx="13">
                  <c:v>-2.0004341003140875</c:v>
                </c:pt>
                <c:pt idx="14">
                  <c:v>-2.0043213760457719</c:v>
                </c:pt>
                <c:pt idx="15">
                  <c:v>-2.0413926853660214</c:v>
                </c:pt>
                <c:pt idx="16">
                  <c:v>-2.3010299956754099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H2Se!$D$48</c:f>
              <c:strCache>
                <c:ptCount val="1"/>
                <c:pt idx="0">
                  <c:v> log [A2-]</c:v>
                </c:pt>
              </c:strCache>
            </c:strRef>
          </c:tx>
          <c:spPr>
            <a:ln w="127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H2Se!$A$49:$A$65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xVal>
          <c:yVal>
            <c:numRef>
              <c:f>H2Se!$D$49:$D$65</c:f>
              <c:numCache>
                <c:formatCode>0.00</c:formatCode>
                <c:ptCount val="17"/>
                <c:pt idx="0">
                  <c:v>-19.719917178367321</c:v>
                </c:pt>
                <c:pt idx="1">
                  <c:v>-17.721851678144521</c:v>
                </c:pt>
                <c:pt idx="2">
                  <c:v>-15.729424408709177</c:v>
                </c:pt>
                <c:pt idx="3">
                  <c:v>-13.796793134178285</c:v>
                </c:pt>
                <c:pt idx="4">
                  <c:v>-12.183644606852553</c:v>
                </c:pt>
                <c:pt idx="5">
                  <c:v>-11.862594633291526</c:v>
                </c:pt>
                <c:pt idx="6">
                  <c:v>-11.022276406359413</c:v>
                </c:pt>
                <c:pt idx="7">
                  <c:v>-10.002279768704332</c:v>
                </c:pt>
                <c:pt idx="8">
                  <c:v>-9.0002285592607638</c:v>
                </c:pt>
                <c:pt idx="9">
                  <c:v>-8.0000232912449079</c:v>
                </c:pt>
                <c:pt idx="10">
                  <c:v>-7.5000086014934562</c:v>
                </c:pt>
                <c:pt idx="11">
                  <c:v>-7.0000066286518257</c:v>
                </c:pt>
                <c:pt idx="12">
                  <c:v>-6.0000436558297334</c:v>
                </c:pt>
                <c:pt idx="13">
                  <c:v>-5.0004341003141164</c:v>
                </c:pt>
                <c:pt idx="14">
                  <c:v>-4.0043213760457697</c:v>
                </c:pt>
                <c:pt idx="15">
                  <c:v>-3.0413926853660209</c:v>
                </c:pt>
                <c:pt idx="16">
                  <c:v>-2.3010299956754099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H2Se!$E$48</c:f>
              <c:strCache>
                <c:ptCount val="1"/>
                <c:pt idx="0">
                  <c:v>log [H+]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H2Se!$A$49:$A$65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xVal>
          <c:yVal>
            <c:numRef>
              <c:f>H2Se!$E$49:$E$65</c:f>
              <c:numCache>
                <c:formatCode>0.00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-4.25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-8.5</c:v>
                </c:pt>
                <c:pt idx="11">
                  <c:v>-9</c:v>
                </c:pt>
                <c:pt idx="12">
                  <c:v>-10</c:v>
                </c:pt>
                <c:pt idx="13">
                  <c:v>-11</c:v>
                </c:pt>
                <c:pt idx="14">
                  <c:v>-12</c:v>
                </c:pt>
                <c:pt idx="15">
                  <c:v>-13</c:v>
                </c:pt>
                <c:pt idx="16">
                  <c:v>-14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H2Se!$F$48</c:f>
              <c:strCache>
                <c:ptCount val="1"/>
                <c:pt idx="0">
                  <c:v>log [OH-]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H2Se!$A$49:$A$65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xVal>
          <c:yVal>
            <c:numRef>
              <c:f>H2Se!$F$49:$F$65</c:f>
              <c:numCache>
                <c:formatCode>0.00</c:formatCode>
                <c:ptCount val="17"/>
                <c:pt idx="0">
                  <c:v>-14</c:v>
                </c:pt>
                <c:pt idx="1">
                  <c:v>-13</c:v>
                </c:pt>
                <c:pt idx="2">
                  <c:v>-12</c:v>
                </c:pt>
                <c:pt idx="3">
                  <c:v>-11</c:v>
                </c:pt>
                <c:pt idx="4">
                  <c:v>-10</c:v>
                </c:pt>
                <c:pt idx="5">
                  <c:v>-9.75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-5.5</c:v>
                </c:pt>
                <c:pt idx="11">
                  <c:v>-5</c:v>
                </c:pt>
                <c:pt idx="12">
                  <c:v>-4</c:v>
                </c:pt>
                <c:pt idx="13">
                  <c:v>-3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32224"/>
        <c:axId val="215734144"/>
      </c:scatterChart>
      <c:valAx>
        <c:axId val="215732224"/>
        <c:scaling>
          <c:orientation val="minMax"/>
          <c:max val="14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/>
                  <a:t>pH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low"/>
        <c:spPr>
          <a:ln>
            <a:solidFill>
              <a:schemeClr val="tx1"/>
            </a:solidFill>
          </a:ln>
        </c:spPr>
        <c:crossAx val="215734144"/>
        <c:crossesAt val="-14"/>
        <c:crossBetween val="midCat"/>
        <c:majorUnit val="1"/>
        <c:minorUnit val="0.1"/>
      </c:valAx>
      <c:valAx>
        <c:axId val="215734144"/>
        <c:scaling>
          <c:orientation val="minMax"/>
          <c:max val="0"/>
          <c:min val="-14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log</a:t>
                </a:r>
                <a:r>
                  <a:rPr lang="it-IT" sz="1200" baseline="0"/>
                  <a:t> Ca</a:t>
                </a:r>
                <a:endParaRPr lang="it-IT" sz="1200"/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ln>
            <a:solidFill>
              <a:schemeClr val="tx1"/>
            </a:solidFill>
          </a:ln>
        </c:spPr>
        <c:crossAx val="215732224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H2Se!$A$29:$A$45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xVal>
          <c:yVal>
            <c:numRef>
              <c:f>H2Se!$B$29:$B$45</c:f>
              <c:numCache>
                <c:formatCode>0.00E+00</c:formatCode>
                <c:ptCount val="17"/>
                <c:pt idx="0">
                  <c:v>9.9981003609314247E-3</c:v>
                </c:pt>
                <c:pt idx="1">
                  <c:v>9.9810360315400713E-3</c:v>
                </c:pt>
                <c:pt idx="2">
                  <c:v>9.8135426889105135E-3</c:v>
                </c:pt>
                <c:pt idx="3">
                  <c:v>8.4033613445243984E-3</c:v>
                </c:pt>
                <c:pt idx="4">
                  <c:v>3.4482758618430442E-3</c:v>
                </c:pt>
                <c:pt idx="5">
                  <c:v>2.2837667522381984E-3</c:v>
                </c:pt>
                <c:pt idx="6">
                  <c:v>4.9999999952499998E-4</c:v>
                </c:pt>
                <c:pt idx="7">
                  <c:v>5.2356020421589317E-5</c:v>
                </c:pt>
                <c:pt idx="8">
                  <c:v>5.260388743043734E-6</c:v>
                </c:pt>
                <c:pt idx="9">
                  <c:v>5.2628756384065504E-7</c:v>
                </c:pt>
                <c:pt idx="10">
                  <c:v>1.6643236999104616E-7</c:v>
                </c:pt>
                <c:pt idx="11">
                  <c:v>5.2630775635529774E-8</c:v>
                </c:pt>
                <c:pt idx="12">
                  <c:v>5.2626288620459737E-9</c:v>
                </c:pt>
                <c:pt idx="13">
                  <c:v>5.2578997182869902E-10</c:v>
                </c:pt>
                <c:pt idx="14">
                  <c:v>5.2110473933765119E-11</c:v>
                </c:pt>
                <c:pt idx="15">
                  <c:v>4.7846889929259862E-12</c:v>
                </c:pt>
                <c:pt idx="16">
                  <c:v>2.6315789472991691E-13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H2Se!$A$29:$A$45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xVal>
          <c:yVal>
            <c:numRef>
              <c:f>H2Se!$C$29:$C$45</c:f>
              <c:numCache>
                <c:formatCode>0.00E+00</c:formatCode>
                <c:ptCount val="17"/>
                <c:pt idx="0">
                  <c:v>1.8996390685754681E-6</c:v>
                </c:pt>
                <c:pt idx="1">
                  <c:v>1.8963968459926987E-5</c:v>
                </c:pt>
                <c:pt idx="2">
                  <c:v>1.864573110893003E-4</c:v>
                </c:pt>
                <c:pt idx="3">
                  <c:v>1.5966386554596354E-3</c:v>
                </c:pt>
                <c:pt idx="4">
                  <c:v>6.5517241375017844E-3</c:v>
                </c:pt>
                <c:pt idx="5">
                  <c:v>7.7162332463896399E-3</c:v>
                </c:pt>
                <c:pt idx="6">
                  <c:v>9.4999999909750003E-3</c:v>
                </c:pt>
                <c:pt idx="7">
                  <c:v>9.9476438801019713E-3</c:v>
                </c:pt>
                <c:pt idx="8">
                  <c:v>9.9947386117830959E-3</c:v>
                </c:pt>
                <c:pt idx="9">
                  <c:v>9.9994637129724451E-3</c:v>
                </c:pt>
                <c:pt idx="10">
                  <c:v>9.999801945479711E-3</c:v>
                </c:pt>
                <c:pt idx="11">
                  <c:v>9.9998473707506568E-3</c:v>
                </c:pt>
                <c:pt idx="12">
                  <c:v>9.9989948378873487E-3</c:v>
                </c:pt>
                <c:pt idx="13">
                  <c:v>9.9900094647452833E-3</c:v>
                </c:pt>
                <c:pt idx="14">
                  <c:v>9.9009900474153721E-3</c:v>
                </c:pt>
                <c:pt idx="15">
                  <c:v>9.0909090865593737E-3</c:v>
                </c:pt>
                <c:pt idx="16">
                  <c:v>4.9999999998684205E-3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H2Se!$A$29:$A$45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xVal>
          <c:yVal>
            <c:numRef>
              <c:f>H2Se!$D$29:$D$45</c:f>
              <c:numCache>
                <c:formatCode>0.00E+00</c:formatCode>
                <c:ptCount val="17"/>
                <c:pt idx="0">
                  <c:v>1.9058241313221758E-20</c:v>
                </c:pt>
                <c:pt idx="1">
                  <c:v>1.8973538018496328E-18</c:v>
                </c:pt>
                <c:pt idx="2">
                  <c:v>1.8645566861319463E-16</c:v>
                </c:pt>
                <c:pt idx="3">
                  <c:v>1.5966394872890532E-14</c:v>
                </c:pt>
                <c:pt idx="4">
                  <c:v>6.5517209713039648E-13</c:v>
                </c:pt>
                <c:pt idx="5">
                  <c:v>1.3721619326889645E-12</c:v>
                </c:pt>
                <c:pt idx="6">
                  <c:v>9.4999997451994389E-12</c:v>
                </c:pt>
                <c:pt idx="7">
                  <c:v>9.9476439238688208E-11</c:v>
                </c:pt>
                <c:pt idx="8">
                  <c:v>9.9947386131282734E-10</c:v>
                </c:pt>
                <c:pt idx="9">
                  <c:v>9.9994637136474607E-9</c:v>
                </c:pt>
                <c:pt idx="10">
                  <c:v>3.1622150297588858E-8</c:v>
                </c:pt>
                <c:pt idx="11">
                  <c:v>9.9998473708159952E-8</c:v>
                </c:pt>
                <c:pt idx="12">
                  <c:v>9.9989948378932658E-7</c:v>
                </c:pt>
                <c:pt idx="13">
                  <c:v>9.9900094647446119E-6</c:v>
                </c:pt>
                <c:pt idx="14">
                  <c:v>9.9009900474154172E-5</c:v>
                </c:pt>
                <c:pt idx="15">
                  <c:v>9.0909090865593824E-4</c:v>
                </c:pt>
                <c:pt idx="16">
                  <c:v>4.9999999998684222E-3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92576"/>
        <c:axId val="183202944"/>
      </c:scatterChart>
      <c:valAx>
        <c:axId val="183192576"/>
        <c:scaling>
          <c:orientation val="minMax"/>
          <c:max val="14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/>
                  <a:t>pH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83202944"/>
        <c:crosses val="autoZero"/>
        <c:crossBetween val="midCat"/>
        <c:majorUnit val="1"/>
        <c:minorUnit val="0.1"/>
      </c:valAx>
      <c:valAx>
        <c:axId val="183202944"/>
        <c:scaling>
          <c:orientation val="minMax"/>
          <c:max val="1.0000000000000002E-2"/>
          <c:min val="0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alfa</a:t>
                </a:r>
              </a:p>
            </c:rich>
          </c:tx>
          <c:layout/>
          <c:overlay val="0"/>
        </c:title>
        <c:numFmt formatCode="#,##0.000" sourceLinked="0"/>
        <c:majorTickMark val="cross"/>
        <c:minorTickMark val="in"/>
        <c:tickLblPos val="nextTo"/>
        <c:spPr>
          <a:ln>
            <a:solidFill>
              <a:schemeClr val="tx1"/>
            </a:solidFill>
          </a:ln>
        </c:spPr>
        <c:crossAx val="183192576"/>
        <c:crosses val="autoZero"/>
        <c:crossBetween val="midCat"/>
        <c:majorUnit val="1.0000000000000002E-3"/>
        <c:minorUnit val="1.0000000000000002E-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47</xdr:row>
      <xdr:rowOff>0</xdr:rowOff>
    </xdr:from>
    <xdr:to>
      <xdr:col>13</xdr:col>
      <xdr:colOff>675600</xdr:colOff>
      <xdr:row>75</xdr:row>
      <xdr:rowOff>8850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8</xdr:row>
      <xdr:rowOff>19049</xdr:rowOff>
    </xdr:from>
    <xdr:to>
      <xdr:col>13</xdr:col>
      <xdr:colOff>8850</xdr:colOff>
      <xdr:row>35</xdr:row>
      <xdr:rowOff>180299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showGridLines="0" tabSelected="1" workbookViewId="0">
      <selection activeCell="F7" sqref="F7"/>
    </sheetView>
  </sheetViews>
  <sheetFormatPr defaultRowHeight="15" x14ac:dyDescent="0.25"/>
  <cols>
    <col min="1" max="1" width="10.7109375" style="1" customWidth="1"/>
    <col min="2" max="6" width="12.7109375" style="1" customWidth="1"/>
    <col min="7" max="7" width="4.7109375" style="1" customWidth="1"/>
    <col min="8" max="8" width="18.7109375" style="1" bestFit="1" customWidth="1"/>
    <col min="9" max="10" width="16.7109375" style="1" customWidth="1"/>
    <col min="11" max="11" width="12" style="1" bestFit="1" customWidth="1"/>
    <col min="12" max="13" width="9.140625" style="1"/>
    <col min="14" max="14" width="12.7109375" style="1" bestFit="1" customWidth="1"/>
    <col min="15" max="15" width="9.28515625" style="1" bestFit="1" customWidth="1"/>
    <col min="16" max="16384" width="9.140625" style="1"/>
  </cols>
  <sheetData>
    <row r="1" spans="1:15" ht="24" x14ac:dyDescent="0.25">
      <c r="A1" s="40" t="s">
        <v>7</v>
      </c>
      <c r="B1" s="40"/>
      <c r="C1" s="20"/>
      <c r="D1" s="29"/>
      <c r="F1" s="29"/>
      <c r="H1" s="37"/>
      <c r="I1" s="4"/>
      <c r="K1" s="2"/>
      <c r="O1" s="31"/>
    </row>
    <row r="2" spans="1:15" ht="15.75" x14ac:dyDescent="0.25">
      <c r="A2" s="5" t="s">
        <v>2</v>
      </c>
      <c r="B2" s="42">
        <f>-LOG10(B3)</f>
        <v>3.7212463990471711</v>
      </c>
      <c r="C2" s="38"/>
      <c r="D2" s="30"/>
      <c r="F2" s="30"/>
      <c r="H2" s="37"/>
      <c r="I2" s="8"/>
      <c r="K2" s="27"/>
      <c r="N2" s="26"/>
      <c r="O2" s="10"/>
    </row>
    <row r="3" spans="1:15" ht="15.75" x14ac:dyDescent="0.25">
      <c r="A3" s="23" t="s">
        <v>4</v>
      </c>
      <c r="B3" s="24">
        <v>1.9000000000000001E-4</v>
      </c>
      <c r="C3" s="18"/>
      <c r="D3" s="28"/>
      <c r="F3" s="30"/>
      <c r="H3" s="37"/>
      <c r="M3" s="25"/>
      <c r="O3" s="11"/>
    </row>
    <row r="4" spans="1:15" ht="15.75" x14ac:dyDescent="0.25">
      <c r="A4" s="23" t="s">
        <v>3</v>
      </c>
      <c r="B4" s="22">
        <f>-LOG10(B5)</f>
        <v>14</v>
      </c>
      <c r="C4" s="34"/>
      <c r="D4" s="28"/>
      <c r="F4" s="2"/>
      <c r="H4" s="36"/>
      <c r="M4" s="27"/>
      <c r="N4" s="27"/>
      <c r="O4" s="32"/>
    </row>
    <row r="5" spans="1:15" ht="15.75" x14ac:dyDescent="0.25">
      <c r="A5" s="23" t="s">
        <v>5</v>
      </c>
      <c r="B5" s="24">
        <v>1E-14</v>
      </c>
      <c r="C5" s="18"/>
      <c r="D5" s="28"/>
      <c r="F5" s="2"/>
      <c r="O5" s="32"/>
    </row>
    <row r="6" spans="1:15" ht="15.75" x14ac:dyDescent="0.25">
      <c r="A6" s="23" t="s">
        <v>18</v>
      </c>
      <c r="B6" s="41">
        <v>0.01</v>
      </c>
      <c r="C6" s="19"/>
      <c r="D6" s="16"/>
      <c r="O6" s="33"/>
    </row>
    <row r="7" spans="1:15" ht="15.75" x14ac:dyDescent="0.25">
      <c r="B7" s="1" t="s">
        <v>6</v>
      </c>
      <c r="O7" s="30"/>
    </row>
    <row r="9" spans="1:15" ht="18.75" x14ac:dyDescent="0.25">
      <c r="A9" s="5" t="s">
        <v>1</v>
      </c>
      <c r="B9" s="15" t="s">
        <v>8</v>
      </c>
      <c r="C9" s="5" t="s">
        <v>9</v>
      </c>
      <c r="D9" s="14" t="s">
        <v>10</v>
      </c>
      <c r="E9" s="12" t="s">
        <v>11</v>
      </c>
      <c r="F9" s="13" t="s">
        <v>12</v>
      </c>
      <c r="H9" s="16"/>
      <c r="I9" s="16"/>
      <c r="J9" s="35"/>
    </row>
    <row r="10" spans="1:15" x14ac:dyDescent="0.25">
      <c r="A10" s="7">
        <v>1</v>
      </c>
      <c r="B10" s="7">
        <f>+$B$6/(1+$B$3/A10+$B$3*$B$5/A10^2)</f>
        <v>9.9981003609314247E-3</v>
      </c>
      <c r="C10" s="7">
        <f>+$B$6*$B$3*A10/(1+$B$3/A10+$B$3*$B$5/A10^2)</f>
        <v>1.8996390685769707E-6</v>
      </c>
      <c r="D10" s="7">
        <f>+$B$6-B10-C10</f>
        <v>-1.483578207115907E-18</v>
      </c>
      <c r="E10" s="7">
        <f>A10</f>
        <v>1</v>
      </c>
      <c r="F10" s="7">
        <v>1E-14</v>
      </c>
      <c r="G10" s="2"/>
      <c r="H10" s="11"/>
      <c r="I10" s="11"/>
      <c r="J10" s="11"/>
    </row>
    <row r="11" spans="1:15" x14ac:dyDescent="0.25">
      <c r="A11" s="7">
        <v>0.1</v>
      </c>
      <c r="B11" s="7">
        <f t="shared" ref="B11:B24" si="0">+$B$6/(1+$B$3/A11+$B$3*$B$5/A11^2)</f>
        <v>9.9810360315400713E-3</v>
      </c>
      <c r="C11" s="7">
        <f t="shared" ref="C11:C24" si="1">+$B$6*$B$3*A11/(1+$B$3/A11+$B$3*$B$5/A11^2)</f>
        <v>1.896396845992614E-7</v>
      </c>
      <c r="D11" s="7">
        <f t="shared" ref="D11:D24" si="2">+$B$6-B11-C11</f>
        <v>1.8774328775329624E-5</v>
      </c>
      <c r="E11" s="7">
        <f t="shared" ref="E11:E24" si="3">A11</f>
        <v>0.1</v>
      </c>
      <c r="F11" s="7">
        <f t="shared" ref="F11:F24" si="4">0.00000000000001/E11</f>
        <v>9.999999999999999E-14</v>
      </c>
      <c r="G11" s="2"/>
      <c r="H11" s="11"/>
      <c r="I11" s="11"/>
      <c r="J11" s="11"/>
    </row>
    <row r="12" spans="1:15" x14ac:dyDescent="0.25">
      <c r="A12" s="7">
        <v>0.01</v>
      </c>
      <c r="B12" s="7">
        <f t="shared" si="0"/>
        <v>9.8135426889105135E-3</v>
      </c>
      <c r="C12" s="7">
        <f t="shared" si="1"/>
        <v>1.8645731108929976E-8</v>
      </c>
      <c r="D12" s="7">
        <f t="shared" si="2"/>
        <v>1.8643866535837783E-4</v>
      </c>
      <c r="E12" s="7">
        <f t="shared" si="3"/>
        <v>0.01</v>
      </c>
      <c r="F12" s="7">
        <f t="shared" si="4"/>
        <v>9.9999999999999998E-13</v>
      </c>
      <c r="G12" s="2"/>
      <c r="H12" s="11"/>
      <c r="I12" s="11"/>
      <c r="J12" s="11"/>
    </row>
    <row r="13" spans="1:15" x14ac:dyDescent="0.25">
      <c r="A13" s="43">
        <v>1E-3</v>
      </c>
      <c r="B13" s="43">
        <f t="shared" si="0"/>
        <v>8.4033613445243984E-3</v>
      </c>
      <c r="C13" s="43">
        <f t="shared" si="1"/>
        <v>1.596638655459636E-9</v>
      </c>
      <c r="D13" s="43">
        <f t="shared" si="2"/>
        <v>1.5966370588369463E-3</v>
      </c>
      <c r="E13" s="43">
        <f t="shared" si="3"/>
        <v>1E-3</v>
      </c>
      <c r="F13" s="43">
        <f t="shared" si="4"/>
        <v>9.9999999999999994E-12</v>
      </c>
      <c r="G13" s="2"/>
      <c r="H13" s="11"/>
      <c r="I13" s="11"/>
      <c r="J13" s="11"/>
      <c r="K13" s="2"/>
      <c r="L13" s="2"/>
    </row>
    <row r="14" spans="1:15" x14ac:dyDescent="0.25">
      <c r="A14" s="7">
        <v>1E-4</v>
      </c>
      <c r="B14" s="7">
        <f t="shared" si="0"/>
        <v>3.4482758618430442E-3</v>
      </c>
      <c r="C14" s="7">
        <f t="shared" si="1"/>
        <v>6.5517241375017854E-11</v>
      </c>
      <c r="D14" s="7">
        <f t="shared" si="2"/>
        <v>6.5517240726397146E-3</v>
      </c>
      <c r="E14" s="7">
        <f t="shared" si="3"/>
        <v>1E-4</v>
      </c>
      <c r="F14" s="7">
        <f t="shared" si="4"/>
        <v>9.9999999999999991E-11</v>
      </c>
      <c r="G14" s="2"/>
      <c r="H14" s="11"/>
      <c r="I14" s="11"/>
      <c r="J14" s="11"/>
    </row>
    <row r="15" spans="1:15" x14ac:dyDescent="0.25">
      <c r="A15" s="7">
        <v>1.0000000000000001E-5</v>
      </c>
      <c r="B15" s="7">
        <f t="shared" si="0"/>
        <v>4.9999999952499998E-4</v>
      </c>
      <c r="C15" s="7">
        <f t="shared" si="1"/>
        <v>9.499999990975001E-13</v>
      </c>
      <c r="D15" s="7">
        <f t="shared" si="2"/>
        <v>9.4999999995249995E-3</v>
      </c>
      <c r="E15" s="7">
        <f t="shared" si="3"/>
        <v>1.0000000000000001E-5</v>
      </c>
      <c r="F15" s="7">
        <f t="shared" si="4"/>
        <v>9.9999999999999986E-10</v>
      </c>
      <c r="G15" s="2"/>
      <c r="H15" s="11"/>
      <c r="I15" s="11"/>
      <c r="J15" s="11"/>
    </row>
    <row r="16" spans="1:15" x14ac:dyDescent="0.25">
      <c r="A16" s="7">
        <v>9.9999999999999995E-7</v>
      </c>
      <c r="B16" s="7">
        <f t="shared" si="0"/>
        <v>5.2356020421589317E-5</v>
      </c>
      <c r="C16" s="7">
        <f t="shared" si="1"/>
        <v>9.9476438801019707E-15</v>
      </c>
      <c r="D16" s="7">
        <f t="shared" si="2"/>
        <v>9.9476439795684636E-3</v>
      </c>
      <c r="E16" s="7">
        <f t="shared" si="3"/>
        <v>9.9999999999999995E-7</v>
      </c>
      <c r="F16" s="7">
        <f t="shared" si="4"/>
        <v>1E-8</v>
      </c>
      <c r="G16" s="2"/>
      <c r="H16" s="11"/>
      <c r="I16" s="11"/>
      <c r="J16" s="11"/>
    </row>
    <row r="17" spans="1:15" x14ac:dyDescent="0.25">
      <c r="A17" s="7">
        <v>9.9999999999999995E-8</v>
      </c>
      <c r="B17" s="7">
        <f t="shared" si="0"/>
        <v>5.260388743043734E-6</v>
      </c>
      <c r="C17" s="7">
        <f t="shared" si="1"/>
        <v>9.9947386117830957E-17</v>
      </c>
      <c r="D17" s="7">
        <f t="shared" si="2"/>
        <v>9.9947396112568566E-3</v>
      </c>
      <c r="E17" s="7">
        <f t="shared" si="3"/>
        <v>9.9999999999999995E-8</v>
      </c>
      <c r="F17" s="7">
        <f t="shared" si="4"/>
        <v>1.0000000000000001E-7</v>
      </c>
      <c r="G17" s="2"/>
      <c r="H17" s="11"/>
      <c r="I17" s="11"/>
      <c r="J17" s="11"/>
    </row>
    <row r="18" spans="1:15" x14ac:dyDescent="0.25">
      <c r="A18" s="7">
        <v>1E-8</v>
      </c>
      <c r="B18" s="7">
        <f t="shared" si="0"/>
        <v>5.2628756384065504E-7</v>
      </c>
      <c r="C18" s="7">
        <f t="shared" si="1"/>
        <v>9.999463712972449E-19</v>
      </c>
      <c r="D18" s="7">
        <f t="shared" si="2"/>
        <v>9.999473712436157E-3</v>
      </c>
      <c r="E18" s="7">
        <f t="shared" si="3"/>
        <v>1E-8</v>
      </c>
      <c r="F18" s="7">
        <f t="shared" si="4"/>
        <v>9.9999999999999995E-7</v>
      </c>
      <c r="G18" s="2"/>
      <c r="H18" s="11"/>
      <c r="I18" s="11"/>
      <c r="J18" s="11"/>
    </row>
    <row r="19" spans="1:15" x14ac:dyDescent="0.25">
      <c r="A19" s="7">
        <v>1.0000000000000001E-9</v>
      </c>
      <c r="B19" s="7">
        <f t="shared" si="0"/>
        <v>5.2630775635529774E-8</v>
      </c>
      <c r="C19" s="7">
        <f t="shared" si="1"/>
        <v>9.9998473707506597E-21</v>
      </c>
      <c r="D19" s="7">
        <f t="shared" si="2"/>
        <v>9.999947369224365E-3</v>
      </c>
      <c r="E19" s="7">
        <f t="shared" si="3"/>
        <v>1.0000000000000001E-9</v>
      </c>
      <c r="F19" s="7">
        <f t="shared" si="4"/>
        <v>9.9999999999999991E-6</v>
      </c>
      <c r="G19" s="2"/>
      <c r="H19" s="11"/>
      <c r="I19" s="11"/>
      <c r="J19" s="11"/>
    </row>
    <row r="20" spans="1:15" x14ac:dyDescent="0.25">
      <c r="A20" s="7">
        <v>1E-10</v>
      </c>
      <c r="B20" s="7">
        <f t="shared" si="0"/>
        <v>5.2626288620459737E-9</v>
      </c>
      <c r="C20" s="7">
        <f t="shared" si="1"/>
        <v>9.9989948378873511E-23</v>
      </c>
      <c r="D20" s="7">
        <f t="shared" si="2"/>
        <v>9.999994737371138E-3</v>
      </c>
      <c r="E20" s="7">
        <f t="shared" si="3"/>
        <v>1E-10</v>
      </c>
      <c r="F20" s="7">
        <f t="shared" si="4"/>
        <v>9.9999999999999991E-5</v>
      </c>
      <c r="G20" s="2"/>
      <c r="H20" s="11"/>
      <c r="I20" s="11"/>
      <c r="J20" s="11"/>
    </row>
    <row r="21" spans="1:15" x14ac:dyDescent="0.25">
      <c r="A21" s="7">
        <v>9.9999999999999994E-12</v>
      </c>
      <c r="B21" s="7">
        <f t="shared" si="0"/>
        <v>5.2578997182869902E-10</v>
      </c>
      <c r="C21" s="7">
        <f t="shared" si="1"/>
        <v>9.9900094647452813E-25</v>
      </c>
      <c r="D21" s="7">
        <f t="shared" si="2"/>
        <v>9.9999994742100279E-3</v>
      </c>
      <c r="E21" s="7">
        <f t="shared" si="3"/>
        <v>9.9999999999999994E-12</v>
      </c>
      <c r="F21" s="7">
        <f t="shared" si="4"/>
        <v>1E-3</v>
      </c>
      <c r="G21" s="2"/>
      <c r="H21" s="11"/>
      <c r="I21" s="11"/>
      <c r="J21" s="11"/>
    </row>
    <row r="22" spans="1:15" x14ac:dyDescent="0.25">
      <c r="A22" s="7">
        <v>9.9999999999999998E-13</v>
      </c>
      <c r="B22" s="7">
        <f t="shared" si="0"/>
        <v>5.2110473933765119E-11</v>
      </c>
      <c r="C22" s="7">
        <f t="shared" si="1"/>
        <v>9.900990047415374E-27</v>
      </c>
      <c r="D22" s="7">
        <f t="shared" si="2"/>
        <v>9.9999999478895263E-3</v>
      </c>
      <c r="E22" s="7">
        <f t="shared" si="3"/>
        <v>9.9999999999999998E-13</v>
      </c>
      <c r="F22" s="7">
        <f t="shared" si="4"/>
        <v>0.01</v>
      </c>
      <c r="G22" s="2"/>
      <c r="H22" s="11"/>
      <c r="I22" s="11"/>
      <c r="J22" s="11"/>
    </row>
    <row r="23" spans="1:15" x14ac:dyDescent="0.25">
      <c r="A23" s="7">
        <v>1E-13</v>
      </c>
      <c r="B23" s="7">
        <f t="shared" si="0"/>
        <v>4.7846889929259862E-12</v>
      </c>
      <c r="C23" s="7">
        <f t="shared" si="1"/>
        <v>9.0909090865593752E-29</v>
      </c>
      <c r="D23" s="7">
        <f t="shared" si="2"/>
        <v>9.9999999952153119E-3</v>
      </c>
      <c r="E23" s="7">
        <f t="shared" si="3"/>
        <v>1E-13</v>
      </c>
      <c r="F23" s="7">
        <f t="shared" si="4"/>
        <v>9.9999999999999992E-2</v>
      </c>
      <c r="G23" s="2"/>
      <c r="H23" s="11"/>
      <c r="I23" s="11"/>
      <c r="J23" s="11"/>
    </row>
    <row r="24" spans="1:15" x14ac:dyDescent="0.25">
      <c r="A24" s="7">
        <v>1E-14</v>
      </c>
      <c r="B24" s="7">
        <f t="shared" si="0"/>
        <v>2.6315789472991691E-13</v>
      </c>
      <c r="C24" s="7">
        <f t="shared" si="1"/>
        <v>4.9999999998684211E-31</v>
      </c>
      <c r="D24" s="7">
        <f t="shared" si="2"/>
        <v>9.9999999997368427E-3</v>
      </c>
      <c r="E24" s="7">
        <f t="shared" si="3"/>
        <v>1E-14</v>
      </c>
      <c r="F24" s="7">
        <f t="shared" si="4"/>
        <v>1</v>
      </c>
      <c r="G24" s="2"/>
      <c r="H24" s="11"/>
      <c r="I24" s="11"/>
      <c r="J24" s="11"/>
    </row>
    <row r="25" spans="1:15" x14ac:dyDescent="0.25">
      <c r="A25" s="9"/>
      <c r="B25" s="10"/>
      <c r="C25" s="10"/>
      <c r="D25" s="10"/>
      <c r="E25" s="10"/>
      <c r="F25" s="10"/>
      <c r="G25" s="2"/>
      <c r="H25" s="11"/>
      <c r="I25" s="11"/>
    </row>
    <row r="26" spans="1:15" x14ac:dyDescent="0.25">
      <c r="G26" s="2"/>
      <c r="H26" s="11"/>
      <c r="I26" s="11"/>
    </row>
    <row r="27" spans="1:15" x14ac:dyDescent="0.25">
      <c r="G27" s="2"/>
      <c r="H27" s="11"/>
      <c r="I27" s="11"/>
    </row>
    <row r="28" spans="1:15" ht="18.75" x14ac:dyDescent="0.25">
      <c r="A28" s="22" t="s">
        <v>0</v>
      </c>
      <c r="B28" s="15" t="s">
        <v>8</v>
      </c>
      <c r="C28" s="5" t="s">
        <v>9</v>
      </c>
      <c r="D28" s="14" t="s">
        <v>10</v>
      </c>
      <c r="E28" s="12" t="s">
        <v>11</v>
      </c>
      <c r="F28" s="13" t="s">
        <v>12</v>
      </c>
      <c r="G28" s="2"/>
      <c r="H28" s="11"/>
      <c r="I28" s="11"/>
      <c r="O28" s="21"/>
    </row>
    <row r="29" spans="1:15" x14ac:dyDescent="0.25">
      <c r="A29" s="6">
        <f>-LOG10(A10)</f>
        <v>0</v>
      </c>
      <c r="B29" s="7">
        <f>+$B$6/(1+$B$3/E29+$B$3*$B$5/E29^2)</f>
        <v>9.9981003609314247E-3</v>
      </c>
      <c r="C29" s="7">
        <f>+$B$6-B29-$B$3*$B$5*B29/E29^2</f>
        <v>1.8996390685754681E-6</v>
      </c>
      <c r="D29" s="7">
        <f>+$B$6-B29-C29</f>
        <v>1.9058241313221758E-20</v>
      </c>
      <c r="E29" s="7">
        <f>10^-A29</f>
        <v>1</v>
      </c>
      <c r="F29" s="7">
        <f>0.00000000000001/E29</f>
        <v>1E-14</v>
      </c>
      <c r="G29" s="2"/>
      <c r="H29" s="11"/>
      <c r="I29" s="11"/>
      <c r="O29" s="21"/>
    </row>
    <row r="30" spans="1:15" x14ac:dyDescent="0.25">
      <c r="A30" s="6">
        <f>-LOG10(A11)</f>
        <v>1</v>
      </c>
      <c r="B30" s="7">
        <f t="shared" ref="B30:B45" si="5">+$B$6/(1+$B$3/E30+$B$3*$B$5/E30^2)</f>
        <v>9.9810360315400713E-3</v>
      </c>
      <c r="C30" s="7">
        <f t="shared" ref="C30:C45" si="6">+$B$6-B30-$B$3*$B$5*B30/E30^2</f>
        <v>1.8963968459926987E-5</v>
      </c>
      <c r="D30" s="7">
        <f t="shared" ref="D30:D45" si="7">+$B$6-B30-C30</f>
        <v>1.8973538018496328E-18</v>
      </c>
      <c r="E30" s="7">
        <f t="shared" ref="E30:E45" si="8">10^-A30</f>
        <v>0.1</v>
      </c>
      <c r="F30" s="7">
        <f t="shared" ref="F30:F45" si="9">0.00000000000001/E30</f>
        <v>9.999999999999999E-14</v>
      </c>
      <c r="G30" s="2"/>
      <c r="H30" s="11"/>
      <c r="I30" s="11"/>
      <c r="O30" s="21"/>
    </row>
    <row r="31" spans="1:15" x14ac:dyDescent="0.25">
      <c r="A31" s="6">
        <f>-LOG10(A12)</f>
        <v>2</v>
      </c>
      <c r="B31" s="7">
        <f t="shared" si="5"/>
        <v>9.8135426889105135E-3</v>
      </c>
      <c r="C31" s="7">
        <f t="shared" si="6"/>
        <v>1.864573110893003E-4</v>
      </c>
      <c r="D31" s="7">
        <f t="shared" si="7"/>
        <v>1.8645566861319463E-16</v>
      </c>
      <c r="E31" s="7">
        <f t="shared" si="8"/>
        <v>0.01</v>
      </c>
      <c r="F31" s="7">
        <f t="shared" si="9"/>
        <v>9.9999999999999998E-13</v>
      </c>
      <c r="G31" s="2"/>
      <c r="H31" s="11"/>
      <c r="I31" s="11"/>
      <c r="O31" s="21"/>
    </row>
    <row r="32" spans="1:15" x14ac:dyDescent="0.25">
      <c r="A32" s="6">
        <f>-LOG10(A13)</f>
        <v>3</v>
      </c>
      <c r="B32" s="7">
        <f t="shared" si="5"/>
        <v>8.4033613445243984E-3</v>
      </c>
      <c r="C32" s="7">
        <f t="shared" si="6"/>
        <v>1.5966386554596354E-3</v>
      </c>
      <c r="D32" s="7">
        <f t="shared" si="7"/>
        <v>1.5966394872890532E-14</v>
      </c>
      <c r="E32" s="7">
        <f t="shared" si="8"/>
        <v>1E-3</v>
      </c>
      <c r="F32" s="7">
        <f t="shared" si="9"/>
        <v>9.9999999999999994E-12</v>
      </c>
      <c r="G32" s="2"/>
      <c r="H32" s="11"/>
      <c r="I32" s="11"/>
      <c r="O32" s="21"/>
    </row>
    <row r="33" spans="1:15" x14ac:dyDescent="0.25">
      <c r="A33" s="6">
        <f>-LOG10(A14)</f>
        <v>4</v>
      </c>
      <c r="B33" s="7">
        <f t="shared" si="5"/>
        <v>3.4482758618430442E-3</v>
      </c>
      <c r="C33" s="7">
        <f t="shared" si="6"/>
        <v>6.5517241375017844E-3</v>
      </c>
      <c r="D33" s="7">
        <f t="shared" si="7"/>
        <v>6.5517209713039648E-13</v>
      </c>
      <c r="E33" s="7">
        <f t="shared" si="8"/>
        <v>1E-4</v>
      </c>
      <c r="F33" s="7">
        <f t="shared" si="9"/>
        <v>9.9999999999999991E-11</v>
      </c>
      <c r="G33" s="2"/>
      <c r="H33" s="11"/>
      <c r="I33" s="11"/>
      <c r="O33" s="21"/>
    </row>
    <row r="34" spans="1:15" x14ac:dyDescent="0.25">
      <c r="A34" s="6">
        <v>4.25</v>
      </c>
      <c r="B34" s="7">
        <f t="shared" si="5"/>
        <v>2.2837667522381984E-3</v>
      </c>
      <c r="C34" s="7">
        <f t="shared" si="6"/>
        <v>7.7162332463896399E-3</v>
      </c>
      <c r="D34" s="7">
        <f t="shared" si="7"/>
        <v>1.3721619326889645E-12</v>
      </c>
      <c r="E34" s="7">
        <f t="shared" si="8"/>
        <v>5.6234132519034887E-5</v>
      </c>
      <c r="F34" s="7">
        <f t="shared" si="9"/>
        <v>1.7782794100389234E-10</v>
      </c>
      <c r="G34" s="2"/>
      <c r="H34" s="11"/>
      <c r="I34" s="11"/>
      <c r="O34" s="21"/>
    </row>
    <row r="35" spans="1:15" x14ac:dyDescent="0.25">
      <c r="A35" s="6">
        <f>-LOG10(A15)</f>
        <v>5</v>
      </c>
      <c r="B35" s="7">
        <f t="shared" si="5"/>
        <v>4.9999999952499998E-4</v>
      </c>
      <c r="C35" s="7">
        <f t="shared" si="6"/>
        <v>9.4999999909750003E-3</v>
      </c>
      <c r="D35" s="7">
        <f t="shared" si="7"/>
        <v>9.4999997451994389E-12</v>
      </c>
      <c r="E35" s="7">
        <f t="shared" si="8"/>
        <v>1.0000000000000001E-5</v>
      </c>
      <c r="F35" s="7">
        <f t="shared" si="9"/>
        <v>9.9999999999999986E-10</v>
      </c>
      <c r="G35" s="2"/>
      <c r="H35" s="11"/>
      <c r="I35" s="11"/>
      <c r="O35" s="21"/>
    </row>
    <row r="36" spans="1:15" x14ac:dyDescent="0.25">
      <c r="A36" s="6">
        <f>-LOG10(A16)</f>
        <v>6</v>
      </c>
      <c r="B36" s="7">
        <f t="shared" si="5"/>
        <v>5.2356020421589317E-5</v>
      </c>
      <c r="C36" s="7">
        <f t="shared" si="6"/>
        <v>9.9476438801019713E-3</v>
      </c>
      <c r="D36" s="7">
        <f t="shared" si="7"/>
        <v>9.9476439238688208E-11</v>
      </c>
      <c r="E36" s="7">
        <f t="shared" si="8"/>
        <v>9.9999999999999995E-7</v>
      </c>
      <c r="F36" s="7">
        <f t="shared" si="9"/>
        <v>1E-8</v>
      </c>
      <c r="G36" s="2"/>
      <c r="H36" s="11"/>
      <c r="I36" s="11"/>
      <c r="O36" s="21"/>
    </row>
    <row r="37" spans="1:15" x14ac:dyDescent="0.25">
      <c r="A37" s="6">
        <f>-LOG10(A17)</f>
        <v>7</v>
      </c>
      <c r="B37" s="7">
        <f t="shared" si="5"/>
        <v>5.260388743043734E-6</v>
      </c>
      <c r="C37" s="7">
        <f t="shared" si="6"/>
        <v>9.9947386117830959E-3</v>
      </c>
      <c r="D37" s="7">
        <f t="shared" si="7"/>
        <v>9.9947386131282734E-10</v>
      </c>
      <c r="E37" s="7">
        <f t="shared" si="8"/>
        <v>9.9999999999999995E-8</v>
      </c>
      <c r="F37" s="7">
        <f t="shared" si="9"/>
        <v>1.0000000000000001E-7</v>
      </c>
      <c r="G37" s="2"/>
      <c r="H37" s="11"/>
      <c r="I37" s="11"/>
      <c r="O37" s="21"/>
    </row>
    <row r="38" spans="1:15" x14ac:dyDescent="0.25">
      <c r="A38" s="6">
        <f>-LOG10(A18)</f>
        <v>8</v>
      </c>
      <c r="B38" s="7">
        <f t="shared" si="5"/>
        <v>5.2628756384065504E-7</v>
      </c>
      <c r="C38" s="7">
        <f t="shared" si="6"/>
        <v>9.9994637129724451E-3</v>
      </c>
      <c r="D38" s="7">
        <f t="shared" si="7"/>
        <v>9.9994637136474607E-9</v>
      </c>
      <c r="E38" s="7">
        <f t="shared" si="8"/>
        <v>1E-8</v>
      </c>
      <c r="F38" s="7">
        <f t="shared" si="9"/>
        <v>9.9999999999999995E-7</v>
      </c>
      <c r="G38" s="2"/>
      <c r="H38" s="11"/>
      <c r="I38" s="11"/>
      <c r="O38" s="21"/>
    </row>
    <row r="39" spans="1:15" x14ac:dyDescent="0.25">
      <c r="A39" s="6">
        <v>8.5</v>
      </c>
      <c r="B39" s="7">
        <f t="shared" si="5"/>
        <v>1.6643236999104616E-7</v>
      </c>
      <c r="C39" s="7">
        <f t="shared" si="6"/>
        <v>9.999801945479711E-3</v>
      </c>
      <c r="D39" s="7">
        <f t="shared" si="7"/>
        <v>3.1622150297588858E-8</v>
      </c>
      <c r="E39" s="7">
        <f t="shared" si="8"/>
        <v>3.1622776601683779E-9</v>
      </c>
      <c r="F39" s="7">
        <f t="shared" si="9"/>
        <v>3.1622776601683809E-6</v>
      </c>
      <c r="G39" s="2"/>
      <c r="H39" s="11"/>
      <c r="I39" s="11"/>
      <c r="O39" s="21"/>
    </row>
    <row r="40" spans="1:15" x14ac:dyDescent="0.25">
      <c r="A40" s="6">
        <f>-LOG10(A19)</f>
        <v>9</v>
      </c>
      <c r="B40" s="7">
        <f t="shared" si="5"/>
        <v>5.2630775635529774E-8</v>
      </c>
      <c r="C40" s="7">
        <f t="shared" si="6"/>
        <v>9.9998473707506568E-3</v>
      </c>
      <c r="D40" s="7">
        <f t="shared" si="7"/>
        <v>9.9998473708159952E-8</v>
      </c>
      <c r="E40" s="7">
        <f t="shared" si="8"/>
        <v>1.0000000000000001E-9</v>
      </c>
      <c r="F40" s="7">
        <f t="shared" si="9"/>
        <v>9.9999999999999991E-6</v>
      </c>
      <c r="G40" s="2"/>
      <c r="H40" s="11"/>
      <c r="I40" s="11"/>
      <c r="O40" s="21"/>
    </row>
    <row r="41" spans="1:15" x14ac:dyDescent="0.25">
      <c r="A41" s="6">
        <f>-LOG10(A20)</f>
        <v>10</v>
      </c>
      <c r="B41" s="7">
        <f t="shared" si="5"/>
        <v>5.2626288620459737E-9</v>
      </c>
      <c r="C41" s="7">
        <f t="shared" si="6"/>
        <v>9.9989948378873487E-3</v>
      </c>
      <c r="D41" s="7">
        <f t="shared" si="7"/>
        <v>9.9989948378932658E-7</v>
      </c>
      <c r="E41" s="7">
        <f t="shared" si="8"/>
        <v>1E-10</v>
      </c>
      <c r="F41" s="7">
        <f t="shared" si="9"/>
        <v>9.9999999999999991E-5</v>
      </c>
      <c r="G41" s="2"/>
      <c r="H41" s="11"/>
      <c r="I41" s="11"/>
      <c r="O41" s="21"/>
    </row>
    <row r="42" spans="1:15" x14ac:dyDescent="0.25">
      <c r="A42" s="6">
        <f>-LOG10(A21)</f>
        <v>11</v>
      </c>
      <c r="B42" s="7">
        <f t="shared" si="5"/>
        <v>5.2578997182869902E-10</v>
      </c>
      <c r="C42" s="7">
        <f t="shared" si="6"/>
        <v>9.9900094647452833E-3</v>
      </c>
      <c r="D42" s="7">
        <f t="shared" si="7"/>
        <v>9.9900094647446119E-6</v>
      </c>
      <c r="E42" s="7">
        <f t="shared" si="8"/>
        <v>9.9999999999999994E-12</v>
      </c>
      <c r="F42" s="7">
        <f t="shared" si="9"/>
        <v>1E-3</v>
      </c>
      <c r="G42" s="2"/>
      <c r="H42" s="11"/>
      <c r="I42" s="11"/>
      <c r="O42" s="21"/>
    </row>
    <row r="43" spans="1:15" x14ac:dyDescent="0.25">
      <c r="A43" s="6">
        <f>-LOG10(A22)</f>
        <v>12</v>
      </c>
      <c r="B43" s="7">
        <f t="shared" si="5"/>
        <v>5.2110473933765119E-11</v>
      </c>
      <c r="C43" s="7">
        <f t="shared" si="6"/>
        <v>9.9009900474153721E-3</v>
      </c>
      <c r="D43" s="7">
        <f t="shared" si="7"/>
        <v>9.9009900474154172E-5</v>
      </c>
      <c r="E43" s="7">
        <f t="shared" si="8"/>
        <v>9.9999999999999998E-13</v>
      </c>
      <c r="F43" s="7">
        <f t="shared" si="9"/>
        <v>0.01</v>
      </c>
      <c r="G43" s="2"/>
      <c r="H43" s="11"/>
      <c r="I43" s="11"/>
      <c r="O43" s="21"/>
    </row>
    <row r="44" spans="1:15" x14ac:dyDescent="0.25">
      <c r="A44" s="6">
        <f>-LOG10(A23)</f>
        <v>13</v>
      </c>
      <c r="B44" s="7">
        <f t="shared" si="5"/>
        <v>4.7846889929259862E-12</v>
      </c>
      <c r="C44" s="7">
        <f t="shared" si="6"/>
        <v>9.0909090865593737E-3</v>
      </c>
      <c r="D44" s="7">
        <f t="shared" si="7"/>
        <v>9.0909090865593824E-4</v>
      </c>
      <c r="E44" s="7">
        <f t="shared" si="8"/>
        <v>1E-13</v>
      </c>
      <c r="F44" s="7">
        <f t="shared" si="9"/>
        <v>9.9999999999999992E-2</v>
      </c>
      <c r="G44" s="2"/>
      <c r="H44" s="11"/>
      <c r="I44" s="11"/>
      <c r="O44" s="21"/>
    </row>
    <row r="45" spans="1:15" x14ac:dyDescent="0.25">
      <c r="A45" s="6">
        <f>-LOG10(A24)</f>
        <v>14</v>
      </c>
      <c r="B45" s="7">
        <f t="shared" si="5"/>
        <v>2.6315789472991691E-13</v>
      </c>
      <c r="C45" s="7">
        <f t="shared" si="6"/>
        <v>4.9999999998684205E-3</v>
      </c>
      <c r="D45" s="7">
        <f t="shared" si="7"/>
        <v>4.9999999998684222E-3</v>
      </c>
      <c r="E45" s="7">
        <f t="shared" si="8"/>
        <v>1E-14</v>
      </c>
      <c r="F45" s="7">
        <f t="shared" si="9"/>
        <v>1</v>
      </c>
      <c r="G45" s="2"/>
      <c r="H45" s="11"/>
      <c r="I45" s="11"/>
      <c r="O45" s="21"/>
    </row>
    <row r="46" spans="1:15" x14ac:dyDescent="0.25">
      <c r="A46" s="17"/>
      <c r="B46" s="10"/>
      <c r="C46" s="10"/>
      <c r="D46" s="10"/>
      <c r="E46" s="10"/>
      <c r="F46" s="10"/>
      <c r="G46" s="2"/>
      <c r="H46" s="11"/>
      <c r="I46" s="11"/>
      <c r="O46" s="21"/>
    </row>
    <row r="47" spans="1:15" x14ac:dyDescent="0.25">
      <c r="O47" s="32"/>
    </row>
    <row r="48" spans="1:15" ht="18.75" x14ac:dyDescent="0.25">
      <c r="A48" s="5" t="s">
        <v>0</v>
      </c>
      <c r="B48" s="15" t="s">
        <v>13</v>
      </c>
      <c r="C48" s="5" t="s">
        <v>14</v>
      </c>
      <c r="D48" s="14" t="s">
        <v>15</v>
      </c>
      <c r="E48" s="12" t="s">
        <v>16</v>
      </c>
      <c r="F48" s="13" t="s">
        <v>17</v>
      </c>
      <c r="H48" s="16"/>
      <c r="I48" s="16"/>
    </row>
    <row r="49" spans="1:9" x14ac:dyDescent="0.25">
      <c r="A49" s="6">
        <f t="shared" ref="A49:A54" si="10">A29</f>
        <v>0</v>
      </c>
      <c r="B49" s="6">
        <f t="shared" ref="B49:B59" si="11">+LOG(B29)</f>
        <v>-2.0000825081135392</v>
      </c>
      <c r="C49" s="6">
        <f t="shared" ref="C49:F49" si="12">+LOG(C29)</f>
        <v>-5.7213289071610536</v>
      </c>
      <c r="D49" s="6">
        <f t="shared" si="12"/>
        <v>-19.719917178367321</v>
      </c>
      <c r="E49" s="6">
        <f t="shared" si="12"/>
        <v>0</v>
      </c>
      <c r="F49" s="6">
        <f t="shared" si="12"/>
        <v>-14</v>
      </c>
      <c r="H49" s="17"/>
      <c r="I49" s="9"/>
    </row>
    <row r="50" spans="1:9" x14ac:dyDescent="0.25">
      <c r="A50" s="6">
        <f t="shared" si="10"/>
        <v>1</v>
      </c>
      <c r="B50" s="6">
        <f t="shared" si="11"/>
        <v>-2.0008243766056055</v>
      </c>
      <c r="C50" s="6">
        <f t="shared" ref="C50:F59" si="13">+LOG(C30)</f>
        <v>-4.7220707756527576</v>
      </c>
      <c r="D50" s="6">
        <f t="shared" si="13"/>
        <v>-17.721851678144521</v>
      </c>
      <c r="E50" s="6">
        <f t="shared" si="13"/>
        <v>-1</v>
      </c>
      <c r="F50" s="6">
        <f t="shared" si="13"/>
        <v>-13</v>
      </c>
      <c r="H50" s="17"/>
      <c r="I50" s="9"/>
    </row>
    <row r="51" spans="1:9" x14ac:dyDescent="0.25">
      <c r="A51" s="6">
        <f t="shared" si="10"/>
        <v>2</v>
      </c>
      <c r="B51" s="6">
        <f t="shared" si="11"/>
        <v>-2.0081741840064344</v>
      </c>
      <c r="C51" s="6">
        <f t="shared" si="13"/>
        <v>-3.7294205830536042</v>
      </c>
      <c r="D51" s="6">
        <f t="shared" si="13"/>
        <v>-15.729424408709177</v>
      </c>
      <c r="E51" s="6">
        <f t="shared" si="13"/>
        <v>-2</v>
      </c>
      <c r="F51" s="6">
        <f t="shared" si="13"/>
        <v>-12</v>
      </c>
      <c r="H51" s="17"/>
      <c r="I51" s="9"/>
    </row>
    <row r="52" spans="1:9" x14ac:dyDescent="0.25">
      <c r="A52" s="6">
        <f t="shared" si="10"/>
        <v>3</v>
      </c>
      <c r="B52" s="6">
        <f t="shared" si="11"/>
        <v>-2.0755469613932243</v>
      </c>
      <c r="C52" s="6">
        <f t="shared" si="13"/>
        <v>-2.7967933604403954</v>
      </c>
      <c r="D52" s="6">
        <f t="shared" si="13"/>
        <v>-13.796793134178285</v>
      </c>
      <c r="E52" s="6">
        <f t="shared" si="13"/>
        <v>-3</v>
      </c>
      <c r="F52" s="6">
        <f t="shared" si="13"/>
        <v>-11</v>
      </c>
      <c r="H52" s="17"/>
      <c r="I52" s="9"/>
    </row>
    <row r="53" spans="1:9" x14ac:dyDescent="0.25">
      <c r="A53" s="6">
        <f t="shared" si="10"/>
        <v>4</v>
      </c>
      <c r="B53" s="6">
        <f t="shared" si="11"/>
        <v>-2.4623979979274098</v>
      </c>
      <c r="C53" s="6">
        <f t="shared" si="13"/>
        <v>-2.1836443969745809</v>
      </c>
      <c r="D53" s="6">
        <f t="shared" si="13"/>
        <v>-12.183644606852553</v>
      </c>
      <c r="E53" s="6">
        <f t="shared" si="13"/>
        <v>-4</v>
      </c>
      <c r="F53" s="6">
        <f t="shared" si="13"/>
        <v>-10</v>
      </c>
      <c r="H53" s="17"/>
      <c r="I53" s="9"/>
    </row>
    <row r="54" spans="1:9" x14ac:dyDescent="0.25">
      <c r="A54" s="6">
        <f t="shared" si="10"/>
        <v>4.25</v>
      </c>
      <c r="B54" s="6">
        <f t="shared" si="11"/>
        <v>-2.6413482539238391</v>
      </c>
      <c r="C54" s="6">
        <f t="shared" si="13"/>
        <v>-2.1125946529710098</v>
      </c>
      <c r="D54" s="6">
        <f t="shared" si="13"/>
        <v>-11.862594633291526</v>
      </c>
      <c r="E54" s="6">
        <f t="shared" si="13"/>
        <v>-4.25</v>
      </c>
      <c r="F54" s="6">
        <f t="shared" si="13"/>
        <v>-9.75</v>
      </c>
      <c r="H54" s="17"/>
      <c r="I54" s="9"/>
    </row>
    <row r="55" spans="1:9" x14ac:dyDescent="0.25">
      <c r="A55" s="6">
        <f t="shared" ref="A55:A57" si="14">A35</f>
        <v>5</v>
      </c>
      <c r="B55" s="6">
        <f t="shared" si="11"/>
        <v>-3.301029996076561</v>
      </c>
      <c r="C55" s="6">
        <f t="shared" si="13"/>
        <v>-2.0222763951237321</v>
      </c>
      <c r="D55" s="6">
        <f t="shared" si="13"/>
        <v>-11.022276406359413</v>
      </c>
      <c r="E55" s="6">
        <f t="shared" si="13"/>
        <v>-5</v>
      </c>
      <c r="F55" s="6">
        <f t="shared" si="13"/>
        <v>-9</v>
      </c>
      <c r="H55" s="17"/>
      <c r="I55" s="9"/>
    </row>
    <row r="56" spans="1:9" x14ac:dyDescent="0.25">
      <c r="A56" s="6">
        <f t="shared" si="14"/>
        <v>6</v>
      </c>
      <c r="B56" s="6">
        <f t="shared" si="11"/>
        <v>-4.2810333715679345</v>
      </c>
      <c r="C56" s="6">
        <f t="shared" si="13"/>
        <v>-2.0022797706151056</v>
      </c>
      <c r="D56" s="6">
        <f t="shared" si="13"/>
        <v>-10.002279768704332</v>
      </c>
      <c r="E56" s="6">
        <f t="shared" si="13"/>
        <v>-6</v>
      </c>
      <c r="F56" s="6">
        <f t="shared" si="13"/>
        <v>-8</v>
      </c>
      <c r="H56" s="17"/>
      <c r="I56" s="9"/>
    </row>
    <row r="57" spans="1:9" x14ac:dyDescent="0.25">
      <c r="A57" s="6">
        <f t="shared" si="14"/>
        <v>7</v>
      </c>
      <c r="B57" s="6">
        <f t="shared" si="11"/>
        <v>-5.2789821602720437</v>
      </c>
      <c r="C57" s="6">
        <f t="shared" si="13"/>
        <v>-2.0002285593192144</v>
      </c>
      <c r="D57" s="6">
        <f t="shared" si="13"/>
        <v>-9.0002285592607638</v>
      </c>
      <c r="E57" s="6">
        <f t="shared" si="13"/>
        <v>-7</v>
      </c>
      <c r="F57" s="6">
        <f t="shared" si="13"/>
        <v>-7</v>
      </c>
      <c r="H57" s="17"/>
      <c r="I57" s="9"/>
    </row>
    <row r="58" spans="1:9" x14ac:dyDescent="0.25">
      <c r="A58" s="6">
        <f>A38</f>
        <v>8</v>
      </c>
      <c r="B58" s="6">
        <f t="shared" si="11"/>
        <v>-6.2787768922270537</v>
      </c>
      <c r="C58" s="6">
        <f t="shared" si="13"/>
        <v>-2.0000232912742244</v>
      </c>
      <c r="D58" s="6">
        <f t="shared" si="13"/>
        <v>-8.0000232912449079</v>
      </c>
      <c r="E58" s="6">
        <f t="shared" si="13"/>
        <v>-8</v>
      </c>
      <c r="F58" s="6">
        <f t="shared" si="13"/>
        <v>-6</v>
      </c>
      <c r="H58" s="17"/>
      <c r="I58" s="9"/>
    </row>
    <row r="59" spans="1:9" x14ac:dyDescent="0.25">
      <c r="A59" s="6">
        <f>A39</f>
        <v>8.5</v>
      </c>
      <c r="B59" s="6">
        <f t="shared" si="11"/>
        <v>-6.7787622024365355</v>
      </c>
      <c r="C59" s="6">
        <f t="shared" si="13"/>
        <v>-2.0000086014837062</v>
      </c>
      <c r="D59" s="6">
        <f t="shared" si="13"/>
        <v>-7.5000086014934562</v>
      </c>
      <c r="E59" s="6">
        <f t="shared" si="13"/>
        <v>-8.5</v>
      </c>
      <c r="F59" s="6">
        <f t="shared" si="13"/>
        <v>-5.5</v>
      </c>
      <c r="H59" s="17"/>
      <c r="I59" s="9"/>
    </row>
    <row r="60" spans="1:9" x14ac:dyDescent="0.25">
      <c r="A60" s="6">
        <f>A40</f>
        <v>9</v>
      </c>
      <c r="B60" s="6">
        <f t="shared" ref="B60:F65" si="15">+LOG(B40)</f>
        <v>-7.2787602296074922</v>
      </c>
      <c r="C60" s="6">
        <f t="shared" si="15"/>
        <v>-2.0000066286546629</v>
      </c>
      <c r="D60" s="6">
        <f t="shared" si="15"/>
        <v>-7.0000066286518257</v>
      </c>
      <c r="E60" s="6">
        <f t="shared" si="15"/>
        <v>-9</v>
      </c>
      <c r="F60" s="6">
        <f t="shared" si="15"/>
        <v>-5</v>
      </c>
      <c r="H60" s="17"/>
      <c r="I60" s="9"/>
    </row>
    <row r="61" spans="1:9" x14ac:dyDescent="0.25">
      <c r="A61" s="6">
        <f>A41</f>
        <v>10</v>
      </c>
      <c r="B61" s="6">
        <f t="shared" si="15"/>
        <v>-8.2787972567828199</v>
      </c>
      <c r="C61" s="6">
        <f t="shared" si="15"/>
        <v>-2.0000436558299906</v>
      </c>
      <c r="D61" s="6">
        <f t="shared" si="15"/>
        <v>-6.0000436558297334</v>
      </c>
      <c r="E61" s="6">
        <f t="shared" si="15"/>
        <v>-10</v>
      </c>
      <c r="F61" s="6">
        <f t="shared" si="15"/>
        <v>-4</v>
      </c>
      <c r="H61" s="17"/>
      <c r="I61" s="9"/>
    </row>
    <row r="62" spans="1:9" x14ac:dyDescent="0.25">
      <c r="A62" s="6">
        <f t="shared" ref="A62:A65" si="16">A42</f>
        <v>11</v>
      </c>
      <c r="B62" s="6">
        <f t="shared" si="15"/>
        <v>-9.2791877012669168</v>
      </c>
      <c r="C62" s="6">
        <f t="shared" si="15"/>
        <v>-2.0004341003140875</v>
      </c>
      <c r="D62" s="6">
        <f t="shared" si="15"/>
        <v>-5.0004341003141164</v>
      </c>
      <c r="E62" s="6">
        <f t="shared" si="15"/>
        <v>-11</v>
      </c>
      <c r="F62" s="6">
        <f t="shared" si="15"/>
        <v>-3</v>
      </c>
      <c r="H62" s="17"/>
      <c r="I62" s="9"/>
    </row>
    <row r="63" spans="1:9" x14ac:dyDescent="0.25">
      <c r="A63" s="6">
        <f t="shared" si="16"/>
        <v>12</v>
      </c>
      <c r="B63" s="6">
        <f t="shared" si="15"/>
        <v>-10.2830749769986</v>
      </c>
      <c r="C63" s="6">
        <f t="shared" si="15"/>
        <v>-2.0043213760457719</v>
      </c>
      <c r="D63" s="6">
        <f t="shared" si="15"/>
        <v>-4.0043213760457697</v>
      </c>
      <c r="E63" s="6">
        <f t="shared" si="15"/>
        <v>-12</v>
      </c>
      <c r="F63" s="6">
        <f t="shared" si="15"/>
        <v>-2</v>
      </c>
      <c r="H63" s="17"/>
      <c r="I63" s="9"/>
    </row>
    <row r="64" spans="1:9" x14ac:dyDescent="0.25">
      <c r="A64" s="6">
        <f t="shared" si="16"/>
        <v>13</v>
      </c>
      <c r="B64" s="6">
        <f t="shared" si="15"/>
        <v>-11.320146286318851</v>
      </c>
      <c r="C64" s="6">
        <f t="shared" si="15"/>
        <v>-2.0413926853660214</v>
      </c>
      <c r="D64" s="6">
        <f t="shared" si="15"/>
        <v>-3.0413926853660209</v>
      </c>
      <c r="E64" s="6">
        <f t="shared" si="15"/>
        <v>-13</v>
      </c>
      <c r="F64" s="6">
        <f t="shared" si="15"/>
        <v>-1</v>
      </c>
      <c r="H64" s="17"/>
      <c r="I64" s="9"/>
    </row>
    <row r="65" spans="1:9" x14ac:dyDescent="0.25">
      <c r="A65" s="6">
        <f t="shared" si="16"/>
        <v>14</v>
      </c>
      <c r="B65" s="6">
        <f t="shared" si="15"/>
        <v>-12.579783596628239</v>
      </c>
      <c r="C65" s="6">
        <f t="shared" si="15"/>
        <v>-2.3010299956754099</v>
      </c>
      <c r="D65" s="6">
        <f t="shared" si="15"/>
        <v>-2.3010299956754099</v>
      </c>
      <c r="E65" s="6">
        <f t="shared" si="15"/>
        <v>-14</v>
      </c>
      <c r="F65" s="6">
        <f t="shared" si="15"/>
        <v>0</v>
      </c>
      <c r="H65" s="17"/>
      <c r="I65" s="9"/>
    </row>
    <row r="66" spans="1:9" x14ac:dyDescent="0.25">
      <c r="B66" s="3"/>
      <c r="C66" s="3"/>
      <c r="D66" s="3"/>
      <c r="H66" s="17"/>
    </row>
    <row r="67" spans="1:9" ht="15.75" x14ac:dyDescent="0.25">
      <c r="A67" s="39"/>
      <c r="B67" s="39"/>
      <c r="C67" s="39"/>
      <c r="D67" s="39"/>
      <c r="E67" s="39"/>
      <c r="F67" s="39"/>
    </row>
    <row r="68" spans="1:9" x14ac:dyDescent="0.25">
      <c r="B68" s="3"/>
      <c r="C68" s="3"/>
      <c r="D68" s="3"/>
    </row>
    <row r="69" spans="1:9" x14ac:dyDescent="0.25">
      <c r="B69" s="3"/>
      <c r="C69" s="3"/>
      <c r="D69" s="3"/>
    </row>
    <row r="70" spans="1:9" x14ac:dyDescent="0.25">
      <c r="B70" s="3"/>
      <c r="C70" s="3"/>
      <c r="D70" s="3"/>
    </row>
    <row r="71" spans="1:9" x14ac:dyDescent="0.25">
      <c r="B71" s="3"/>
      <c r="C71" s="3"/>
      <c r="D71" s="3"/>
    </row>
    <row r="72" spans="1:9" x14ac:dyDescent="0.25">
      <c r="B72" s="3"/>
      <c r="C72" s="3"/>
      <c r="D72" s="3"/>
    </row>
    <row r="73" spans="1:9" x14ac:dyDescent="0.25">
      <c r="B73" s="3"/>
      <c r="C73" s="3"/>
      <c r="D73" s="3"/>
    </row>
    <row r="74" spans="1:9" x14ac:dyDescent="0.25">
      <c r="B74" s="3"/>
      <c r="C74" s="3"/>
      <c r="D74" s="3"/>
    </row>
    <row r="75" spans="1:9" x14ac:dyDescent="0.25">
      <c r="B75" s="3"/>
      <c r="C75" s="3"/>
      <c r="D75" s="3"/>
    </row>
    <row r="76" spans="1:9" x14ac:dyDescent="0.25">
      <c r="B76" s="3"/>
      <c r="C76" s="3"/>
      <c r="D76" s="3"/>
    </row>
    <row r="77" spans="1:9" x14ac:dyDescent="0.25">
      <c r="B77" s="3"/>
      <c r="C77" s="3"/>
      <c r="D77" s="3"/>
    </row>
    <row r="78" spans="1:9" x14ac:dyDescent="0.25">
      <c r="B78" s="3"/>
      <c r="C78" s="3"/>
      <c r="D78" s="3"/>
    </row>
    <row r="79" spans="1:9" x14ac:dyDescent="0.25">
      <c r="B79" s="3"/>
      <c r="C79" s="3"/>
      <c r="D79" s="3"/>
    </row>
    <row r="80" spans="1:9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  <row r="89" spans="2:4" x14ac:dyDescent="0.25">
      <c r="B89" s="3"/>
      <c r="C89" s="3"/>
      <c r="D89" s="3"/>
    </row>
    <row r="90" spans="2:4" x14ac:dyDescent="0.25">
      <c r="B90" s="3"/>
      <c r="C90" s="3"/>
      <c r="D90" s="3"/>
    </row>
    <row r="91" spans="2:4" x14ac:dyDescent="0.25">
      <c r="B91" s="3"/>
      <c r="C91" s="3"/>
      <c r="D91" s="3"/>
    </row>
    <row r="92" spans="2:4" x14ac:dyDescent="0.25">
      <c r="B92" s="3"/>
      <c r="C92" s="3"/>
      <c r="D92" s="3"/>
    </row>
    <row r="93" spans="2:4" x14ac:dyDescent="0.25">
      <c r="B93" s="3"/>
      <c r="C93" s="3"/>
      <c r="D93" s="3"/>
    </row>
    <row r="94" spans="2:4" x14ac:dyDescent="0.25">
      <c r="B94" s="3"/>
      <c r="C94" s="3"/>
      <c r="D94" s="3"/>
    </row>
    <row r="95" spans="2:4" x14ac:dyDescent="0.25">
      <c r="B95" s="3"/>
      <c r="C95" s="3"/>
      <c r="D95" s="3"/>
    </row>
    <row r="96" spans="2:4" x14ac:dyDescent="0.25">
      <c r="B96" s="3"/>
      <c r="C96" s="3"/>
      <c r="D96" s="3"/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  <row r="105" spans="2:4" x14ac:dyDescent="0.25">
      <c r="B105" s="3"/>
      <c r="C105" s="3"/>
      <c r="D105" s="3"/>
    </row>
    <row r="106" spans="2:4" x14ac:dyDescent="0.25">
      <c r="B106" s="3"/>
      <c r="C106" s="3"/>
      <c r="D106" s="3"/>
    </row>
    <row r="107" spans="2:4" x14ac:dyDescent="0.25">
      <c r="B107" s="3"/>
      <c r="C107" s="3"/>
      <c r="D107" s="3"/>
    </row>
    <row r="108" spans="2:4" x14ac:dyDescent="0.25">
      <c r="B108" s="3"/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  <row r="117" spans="2:4" x14ac:dyDescent="0.25">
      <c r="B117" s="3"/>
      <c r="C117" s="3"/>
      <c r="D117" s="3"/>
    </row>
    <row r="118" spans="2:4" x14ac:dyDescent="0.25">
      <c r="B118" s="3"/>
      <c r="C118" s="3"/>
      <c r="D118" s="3"/>
    </row>
    <row r="119" spans="2:4" x14ac:dyDescent="0.25">
      <c r="B119" s="3"/>
      <c r="C119" s="3"/>
      <c r="D119" s="3"/>
    </row>
    <row r="120" spans="2:4" x14ac:dyDescent="0.25">
      <c r="B120" s="3"/>
      <c r="C120" s="3"/>
      <c r="D120" s="3"/>
    </row>
    <row r="121" spans="2:4" x14ac:dyDescent="0.25">
      <c r="B121" s="3"/>
      <c r="C121" s="3"/>
      <c r="D121" s="3"/>
    </row>
  </sheetData>
  <mergeCells count="2">
    <mergeCell ref="A1:B1"/>
    <mergeCell ref="A67:F67"/>
  </mergeCells>
  <printOptions horizontalCentered="1" verticalCentered="1"/>
  <pageMargins left="0" right="0" top="0" bottom="0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H2Se</vt:lpstr>
      <vt:lpstr>Foglio2</vt:lpstr>
      <vt:lpstr>Foglio3</vt:lpstr>
      <vt:lpstr>H2Se!Area_stampa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Windows User</cp:lastModifiedBy>
  <cp:lastPrinted>2018-09-02T15:43:58Z</cp:lastPrinted>
  <dcterms:created xsi:type="dcterms:W3CDTF">2018-02-13T01:53:54Z</dcterms:created>
  <dcterms:modified xsi:type="dcterms:W3CDTF">2020-11-20T16:32:06Z</dcterms:modified>
</cp:coreProperties>
</file>