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8190"/>
  </bookViews>
  <sheets>
    <sheet name="CH3COOH+NH3+H3PO4" sheetId="8" r:id="rId1"/>
    <sheet name="Foglio2" sheetId="2" r:id="rId2"/>
    <sheet name="Foglio3" sheetId="3" r:id="rId3"/>
  </sheets>
  <definedNames>
    <definedName name="_xlnm.Print_Area" localSheetId="0">'CH3COOH+NH3+H3PO4'!$A$1:$R$9</definedName>
  </definedNames>
  <calcPr calcId="124519"/>
</workbook>
</file>

<file path=xl/calcChain.xml><?xml version="1.0" encoding="utf-8"?>
<calcChain xmlns="http://schemas.openxmlformats.org/spreadsheetml/2006/main">
  <c r="B40" i="8"/>
  <c r="C40"/>
  <c r="J40"/>
  <c r="K40"/>
  <c r="J19"/>
  <c r="B19"/>
  <c r="C19" s="1"/>
  <c r="K19"/>
  <c r="F7" l="1"/>
  <c r="F5"/>
  <c r="F3"/>
  <c r="D2"/>
  <c r="J26"/>
  <c r="J25"/>
  <c r="J24"/>
  <c r="J23"/>
  <c r="J22"/>
  <c r="J21"/>
  <c r="J20"/>
  <c r="J18"/>
  <c r="J17"/>
  <c r="J16"/>
  <c r="J15"/>
  <c r="J14"/>
  <c r="J13"/>
  <c r="J12"/>
  <c r="J11"/>
  <c r="F11" s="1"/>
  <c r="B3"/>
  <c r="G19" l="1"/>
  <c r="I19"/>
  <c r="I40" s="1"/>
  <c r="H19"/>
  <c r="H40" s="1"/>
  <c r="F19"/>
  <c r="F40" s="1"/>
  <c r="F12"/>
  <c r="J33"/>
  <c r="F14"/>
  <c r="J35"/>
  <c r="F16"/>
  <c r="J37"/>
  <c r="F18"/>
  <c r="J39"/>
  <c r="F21"/>
  <c r="J42"/>
  <c r="F23"/>
  <c r="J44"/>
  <c r="F25"/>
  <c r="J46"/>
  <c r="G12"/>
  <c r="G33" s="1"/>
  <c r="H13"/>
  <c r="H34" s="1"/>
  <c r="G14"/>
  <c r="G35" s="1"/>
  <c r="H15"/>
  <c r="H36" s="1"/>
  <c r="G16"/>
  <c r="G37" s="1"/>
  <c r="H17"/>
  <c r="H38" s="1"/>
  <c r="G18"/>
  <c r="G39" s="1"/>
  <c r="H20"/>
  <c r="H41" s="1"/>
  <c r="G21"/>
  <c r="G42" s="1"/>
  <c r="H22"/>
  <c r="H43" s="1"/>
  <c r="G23"/>
  <c r="G44" s="1"/>
  <c r="H24"/>
  <c r="H45" s="1"/>
  <c r="G25"/>
  <c r="G46" s="1"/>
  <c r="H26"/>
  <c r="H47" s="1"/>
  <c r="I13"/>
  <c r="I34" s="1"/>
  <c r="I15"/>
  <c r="I36" s="1"/>
  <c r="I17"/>
  <c r="I38" s="1"/>
  <c r="I20"/>
  <c r="I41" s="1"/>
  <c r="I22"/>
  <c r="I43" s="1"/>
  <c r="I24"/>
  <c r="I45" s="1"/>
  <c r="I26"/>
  <c r="I47" s="1"/>
  <c r="G11"/>
  <c r="G32" s="1"/>
  <c r="I11"/>
  <c r="H12"/>
  <c r="H33" s="1"/>
  <c r="G13"/>
  <c r="G34" s="1"/>
  <c r="H14"/>
  <c r="H35" s="1"/>
  <c r="G15"/>
  <c r="G36" s="1"/>
  <c r="H16"/>
  <c r="H37" s="1"/>
  <c r="G17"/>
  <c r="G38" s="1"/>
  <c r="H18"/>
  <c r="H39" s="1"/>
  <c r="G20"/>
  <c r="G41" s="1"/>
  <c r="H21"/>
  <c r="H42" s="1"/>
  <c r="G22"/>
  <c r="G43" s="1"/>
  <c r="H23"/>
  <c r="H44" s="1"/>
  <c r="G24"/>
  <c r="G45" s="1"/>
  <c r="H25"/>
  <c r="H46" s="1"/>
  <c r="G26"/>
  <c r="G47" s="1"/>
  <c r="I12"/>
  <c r="I33" s="1"/>
  <c r="I14"/>
  <c r="I35" s="1"/>
  <c r="I16"/>
  <c r="I37" s="1"/>
  <c r="I18"/>
  <c r="I39" s="1"/>
  <c r="I21"/>
  <c r="I42" s="1"/>
  <c r="I23"/>
  <c r="I44" s="1"/>
  <c r="I25"/>
  <c r="I46" s="1"/>
  <c r="H11"/>
  <c r="F13"/>
  <c r="J34"/>
  <c r="F15"/>
  <c r="J36"/>
  <c r="F17"/>
  <c r="J38"/>
  <c r="F20"/>
  <c r="J41"/>
  <c r="F22"/>
  <c r="J43"/>
  <c r="F24"/>
  <c r="J45"/>
  <c r="F26"/>
  <c r="J47"/>
  <c r="K11"/>
  <c r="J32"/>
  <c r="B16"/>
  <c r="B18"/>
  <c r="B21"/>
  <c r="B23"/>
  <c r="B25"/>
  <c r="I32"/>
  <c r="H32"/>
  <c r="F32"/>
  <c r="K13"/>
  <c r="B13"/>
  <c r="B17"/>
  <c r="B20"/>
  <c r="B22"/>
  <c r="B24"/>
  <c r="B26"/>
  <c r="D3"/>
  <c r="D19" s="1"/>
  <c r="B12"/>
  <c r="B14"/>
  <c r="B15"/>
  <c r="B11"/>
  <c r="K17"/>
  <c r="K20"/>
  <c r="K22"/>
  <c r="K23"/>
  <c r="K24"/>
  <c r="K26"/>
  <c r="K12"/>
  <c r="K14"/>
  <c r="K15"/>
  <c r="K16"/>
  <c r="K18"/>
  <c r="K21"/>
  <c r="K25"/>
  <c r="G40" l="1"/>
  <c r="D40"/>
  <c r="E19"/>
  <c r="E40" s="1"/>
  <c r="K42"/>
  <c r="D21"/>
  <c r="K37"/>
  <c r="D16"/>
  <c r="K35"/>
  <c r="D14"/>
  <c r="K45"/>
  <c r="D24"/>
  <c r="K43"/>
  <c r="D22"/>
  <c r="K38"/>
  <c r="D17"/>
  <c r="B36"/>
  <c r="B33"/>
  <c r="B47"/>
  <c r="B43"/>
  <c r="B38"/>
  <c r="K34"/>
  <c r="D13"/>
  <c r="B44"/>
  <c r="B39"/>
  <c r="F47"/>
  <c r="F45"/>
  <c r="F43"/>
  <c r="F41"/>
  <c r="F38"/>
  <c r="F36"/>
  <c r="F34"/>
  <c r="K46"/>
  <c r="D25"/>
  <c r="K39"/>
  <c r="D18"/>
  <c r="K36"/>
  <c r="D15"/>
  <c r="K33"/>
  <c r="D12"/>
  <c r="K47"/>
  <c r="D26"/>
  <c r="K44"/>
  <c r="D23"/>
  <c r="K41"/>
  <c r="D20"/>
  <c r="B35"/>
  <c r="B45"/>
  <c r="B41"/>
  <c r="B34"/>
  <c r="B46"/>
  <c r="B42"/>
  <c r="B37"/>
  <c r="K32"/>
  <c r="D11"/>
  <c r="E11" s="1"/>
  <c r="F46"/>
  <c r="F44"/>
  <c r="F42"/>
  <c r="F39"/>
  <c r="F37"/>
  <c r="F35"/>
  <c r="F33"/>
  <c r="C14"/>
  <c r="C35" s="1"/>
  <c r="C24"/>
  <c r="C45" s="1"/>
  <c r="C20"/>
  <c r="C41" s="1"/>
  <c r="C13"/>
  <c r="C34" s="1"/>
  <c r="C25"/>
  <c r="C46" s="1"/>
  <c r="C21"/>
  <c r="C42" s="1"/>
  <c r="C16"/>
  <c r="C37" s="1"/>
  <c r="C15"/>
  <c r="C36" s="1"/>
  <c r="C12"/>
  <c r="C33" s="1"/>
  <c r="C26"/>
  <c r="C47" s="1"/>
  <c r="C22"/>
  <c r="C43" s="1"/>
  <c r="C17"/>
  <c r="C38" s="1"/>
  <c r="C23"/>
  <c r="C44" s="1"/>
  <c r="C18"/>
  <c r="C39" s="1"/>
  <c r="D32"/>
  <c r="B32"/>
  <c r="C11"/>
  <c r="C32" s="1"/>
  <c r="E32" l="1"/>
  <c r="E20"/>
  <c r="E41" s="1"/>
  <c r="D41"/>
  <c r="D44"/>
  <c r="E23"/>
  <c r="E44" s="1"/>
  <c r="E26"/>
  <c r="E47" s="1"/>
  <c r="D47"/>
  <c r="D33"/>
  <c r="E12"/>
  <c r="E33" s="1"/>
  <c r="E15"/>
  <c r="E36" s="1"/>
  <c r="D36"/>
  <c r="D39"/>
  <c r="E18"/>
  <c r="E39" s="1"/>
  <c r="D46"/>
  <c r="E25"/>
  <c r="E46" s="1"/>
  <c r="E13"/>
  <c r="E34" s="1"/>
  <c r="D34"/>
  <c r="E17"/>
  <c r="E38" s="1"/>
  <c r="D38"/>
  <c r="E22"/>
  <c r="E43" s="1"/>
  <c r="D43"/>
  <c r="E24"/>
  <c r="E45" s="1"/>
  <c r="D45"/>
  <c r="D35"/>
  <c r="E14"/>
  <c r="E35" s="1"/>
  <c r="D37"/>
  <c r="E16"/>
  <c r="E37" s="1"/>
  <c r="D42"/>
  <c r="E21"/>
  <c r="E42" s="1"/>
</calcChain>
</file>

<file path=xl/sharedStrings.xml><?xml version="1.0" encoding="utf-8"?>
<sst xmlns="http://schemas.openxmlformats.org/spreadsheetml/2006/main" count="39" uniqueCount="26">
  <si>
    <t>pH</t>
  </si>
  <si>
    <t>pKa</t>
  </si>
  <si>
    <t>C</t>
  </si>
  <si>
    <t>[H+]</t>
  </si>
  <si>
    <t xml:space="preserve"> [OH-]</t>
  </si>
  <si>
    <t>Ka</t>
  </si>
  <si>
    <t>pKa1</t>
  </si>
  <si>
    <t>pKa2</t>
  </si>
  <si>
    <t>Ka1</t>
  </si>
  <si>
    <t>Ka2</t>
  </si>
  <si>
    <t>pKb</t>
  </si>
  <si>
    <t>Kb</t>
  </si>
  <si>
    <t xml:space="preserve"> [CH3COO-]</t>
  </si>
  <si>
    <t xml:space="preserve"> [CH3COOH]</t>
  </si>
  <si>
    <t>pKa3</t>
  </si>
  <si>
    <t>[NH3]</t>
  </si>
  <si>
    <t>[NH4+]</t>
  </si>
  <si>
    <t>[H3PO4]</t>
  </si>
  <si>
    <t>[H2PO4-]</t>
  </si>
  <si>
    <t>[HPO42-]</t>
  </si>
  <si>
    <t>[PO43-]</t>
  </si>
  <si>
    <t>Ka3</t>
  </si>
  <si>
    <r>
      <t>CH</t>
    </r>
    <r>
      <rPr>
        <b/>
        <vertAlign val="subscript"/>
        <sz val="14"/>
        <color rgb="FFFF0000"/>
        <rFont val="Calibri"/>
        <family val="2"/>
        <scheme val="minor"/>
      </rPr>
      <t>3</t>
    </r>
    <r>
      <rPr>
        <b/>
        <sz val="14"/>
        <color rgb="FFFF0000"/>
        <rFont val="Calibri"/>
        <family val="2"/>
        <scheme val="minor"/>
      </rPr>
      <t>COOH</t>
    </r>
  </si>
  <si>
    <r>
      <t>NH</t>
    </r>
    <r>
      <rPr>
        <b/>
        <vertAlign val="subscript"/>
        <sz val="14"/>
        <color rgb="FFFF0000"/>
        <rFont val="Calibri"/>
        <family val="2"/>
        <scheme val="minor"/>
      </rPr>
      <t>3</t>
    </r>
  </si>
  <si>
    <r>
      <t>H</t>
    </r>
    <r>
      <rPr>
        <b/>
        <vertAlign val="subscript"/>
        <sz val="14"/>
        <color rgb="FFFF0000"/>
        <rFont val="Calibri"/>
        <family val="2"/>
        <scheme val="minor"/>
      </rPr>
      <t>3</t>
    </r>
    <r>
      <rPr>
        <b/>
        <sz val="14"/>
        <color rgb="FFFF0000"/>
        <rFont val="Calibri"/>
        <family val="2"/>
        <scheme val="minor"/>
      </rPr>
      <t>PO</t>
    </r>
    <r>
      <rPr>
        <b/>
        <vertAlign val="subscript"/>
        <sz val="14"/>
        <color rgb="FFFF0000"/>
        <rFont val="Calibri"/>
        <family val="2"/>
        <scheme val="minor"/>
      </rPr>
      <t>4</t>
    </r>
  </si>
  <si>
    <t>Log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</si>
</sst>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E+00"/>
    <numFmt numFmtId="166" formatCode="0.000"/>
    <numFmt numFmtId="167" formatCode="0.0E+00"/>
  </numFmts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bscript"/>
      <sz val="14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2"/>
      <color rgb="FF336699"/>
      <name val="Calibri"/>
      <family val="2"/>
      <scheme val="minor"/>
    </font>
    <font>
      <b/>
      <sz val="12"/>
      <color rgb="FF00FF00"/>
      <name val="Calibri"/>
      <family val="2"/>
      <scheme val="minor"/>
    </font>
    <font>
      <b/>
      <sz val="12"/>
      <color rgb="FF66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6600FF"/>
      <color rgb="FF00FF00"/>
      <color rgb="FF336699"/>
      <color rgb="FF008000"/>
      <color rgb="FFFF00FF"/>
      <color rgb="FF0000FF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smoothMarker"/>
        <c:ser>
          <c:idx val="0"/>
          <c:order val="0"/>
          <c:spPr>
            <a:ln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'CH3COOH+NH3+H3PO4'!$B$32:$B$47</c:f>
              <c:numCache>
                <c:formatCode>0.00</c:formatCode>
                <c:ptCount val="16"/>
                <c:pt idx="0">
                  <c:v>-1.6989775514435479</c:v>
                </c:pt>
                <c:pt idx="1">
                  <c:v>-1.6990454695100938</c:v>
                </c:pt>
                <c:pt idx="2">
                  <c:v>-1.6997240666311555</c:v>
                </c:pt>
                <c:pt idx="3">
                  <c:v>-1.7064523499936364</c:v>
                </c:pt>
                <c:pt idx="4">
                  <c:v>-1.7685567403102194</c:v>
                </c:pt>
                <c:pt idx="5">
                  <c:v>-2.1363718549559896</c:v>
                </c:pt>
                <c:pt idx="6">
                  <c:v>-2.9632684473697433</c:v>
                </c:pt>
                <c:pt idx="7">
                  <c:v>-3.9414619452754649</c:v>
                </c:pt>
                <c:pt idx="8">
                  <c:v>-4.839284508970489</c:v>
                </c:pt>
                <c:pt idx="9">
                  <c:v>-4.9392198428488339</c:v>
                </c:pt>
                <c:pt idx="10">
                  <c:v>-5.9389949946559488</c:v>
                </c:pt>
                <c:pt idx="11">
                  <c:v>-6.9389725034327228</c:v>
                </c:pt>
                <c:pt idx="12">
                  <c:v>-7.9389702542463363</c:v>
                </c:pt>
                <c:pt idx="13">
                  <c:v>-8.9389700293270575</c:v>
                </c:pt>
                <c:pt idx="14">
                  <c:v>-9.9389700068351221</c:v>
                </c:pt>
                <c:pt idx="15">
                  <c:v>-10.938970004585929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'CH3COOH+NH3+H3PO4'!$C$32:$C$47</c:f>
              <c:numCache>
                <c:formatCode>0.00</c:formatCode>
                <c:ptCount val="16"/>
                <c:pt idx="0">
                  <c:v>-6.4589775514437635</c:v>
                </c:pt>
                <c:pt idx="1">
                  <c:v>-5.4590454695101567</c:v>
                </c:pt>
                <c:pt idx="2">
                  <c:v>-4.4597240666311482</c:v>
                </c:pt>
                <c:pt idx="3">
                  <c:v>-3.4664523499936406</c:v>
                </c:pt>
                <c:pt idx="4">
                  <c:v>-2.5285567403102198</c:v>
                </c:pt>
                <c:pt idx="5">
                  <c:v>-1.8963718549559898</c:v>
                </c:pt>
                <c:pt idx="6">
                  <c:v>-1.7232684473697433</c:v>
                </c:pt>
                <c:pt idx="7">
                  <c:v>-1.7014619452754653</c:v>
                </c:pt>
                <c:pt idx="8">
                  <c:v>-1.6992845089704878</c:v>
                </c:pt>
                <c:pt idx="9">
                  <c:v>-1.6992198428488341</c:v>
                </c:pt>
                <c:pt idx="10">
                  <c:v>-1.6989949946559495</c:v>
                </c:pt>
                <c:pt idx="11">
                  <c:v>-1.698972503432723</c:v>
                </c:pt>
                <c:pt idx="12">
                  <c:v>-1.6989702542463363</c:v>
                </c:pt>
                <c:pt idx="13">
                  <c:v>-1.6989700293270571</c:v>
                </c:pt>
                <c:pt idx="14">
                  <c:v>-1.6989700068351228</c:v>
                </c:pt>
                <c:pt idx="15">
                  <c:v>-1.6989700045859291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rgbClr val="FF6600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'CH3COOH+NH3+H3PO4'!$D$32:$D$47</c:f>
              <c:numCache>
                <c:formatCode>0.00</c:formatCode>
                <c:ptCount val="16"/>
                <c:pt idx="0">
                  <c:v>-10.637940008921948</c:v>
                </c:pt>
                <c:pt idx="1">
                  <c:v>-9.6379400111711409</c:v>
                </c:pt>
                <c:pt idx="2">
                  <c:v>-8.6379400336630763</c:v>
                </c:pt>
                <c:pt idx="3">
                  <c:v>-7.637940258582355</c:v>
                </c:pt>
                <c:pt idx="4">
                  <c:v>-6.6379425077687415</c:v>
                </c:pt>
                <c:pt idx="5">
                  <c:v>-5.6379649989919685</c:v>
                </c:pt>
                <c:pt idx="6">
                  <c:v>-4.6381898471848526</c:v>
                </c:pt>
                <c:pt idx="7">
                  <c:v>-3.6404319496114836</c:v>
                </c:pt>
                <c:pt idx="8">
                  <c:v>-2.7573507793189771</c:v>
                </c:pt>
                <c:pt idx="9">
                  <c:v>-2.662238451705762</c:v>
                </c:pt>
                <c:pt idx="10">
                  <c:v>-1.8353418592920083</c:v>
                </c:pt>
                <c:pt idx="11">
                  <c:v>-1.4675267446462383</c:v>
                </c:pt>
                <c:pt idx="12">
                  <c:v>-1.4054223543296551</c:v>
                </c:pt>
                <c:pt idx="13">
                  <c:v>-1.3986940709671742</c:v>
                </c:pt>
                <c:pt idx="14">
                  <c:v>-1.3980154738461126</c:v>
                </c:pt>
                <c:pt idx="15">
                  <c:v>-1.3979475557795666</c:v>
                </c:pt>
              </c:numCache>
            </c:numRef>
          </c:yVal>
          <c:smooth val="1"/>
        </c:ser>
        <c:ser>
          <c:idx val="3"/>
          <c:order val="3"/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'CH3COOH+NH3+H3PO4'!$E$32:$E$47</c:f>
              <c:numCache>
                <c:formatCode>0.00</c:formatCode>
                <c:ptCount val="16"/>
                <c:pt idx="0">
                  <c:v>-1.397940008921948</c:v>
                </c:pt>
                <c:pt idx="1">
                  <c:v>-1.3979400111711415</c:v>
                </c:pt>
                <c:pt idx="2">
                  <c:v>-1.3979400336630758</c:v>
                </c:pt>
                <c:pt idx="3">
                  <c:v>-1.397940258582355</c:v>
                </c:pt>
                <c:pt idx="4">
                  <c:v>-1.3979425077687417</c:v>
                </c:pt>
                <c:pt idx="5">
                  <c:v>-1.3979649989919682</c:v>
                </c:pt>
                <c:pt idx="6">
                  <c:v>-1.3981898471848528</c:v>
                </c:pt>
                <c:pt idx="7">
                  <c:v>-1.4004319496114841</c:v>
                </c:pt>
                <c:pt idx="8">
                  <c:v>-1.4173507793189788</c:v>
                </c:pt>
                <c:pt idx="9">
                  <c:v>-1.4222384517057622</c:v>
                </c:pt>
                <c:pt idx="10">
                  <c:v>-1.5953418592920086</c:v>
                </c:pt>
                <c:pt idx="11">
                  <c:v>-2.2275267446462381</c:v>
                </c:pt>
                <c:pt idx="12">
                  <c:v>-3.1654223543296598</c:v>
                </c:pt>
                <c:pt idx="13">
                  <c:v>-4.1586940709671678</c:v>
                </c:pt>
                <c:pt idx="14">
                  <c:v>-5.1580154738461754</c:v>
                </c:pt>
                <c:pt idx="15">
                  <c:v>-6.1579475557797823</c:v>
                </c:pt>
              </c:numCache>
            </c:numRef>
          </c:yVal>
          <c:smooth val="1"/>
        </c:ser>
        <c:ser>
          <c:idx val="4"/>
          <c:order val="4"/>
          <c:spPr>
            <a:ln>
              <a:solidFill>
                <a:srgbClr val="6600FF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'CH3COOH+NH3+H3PO4'!$F$32:$F$47</c:f>
              <c:numCache>
                <c:formatCode>0.00</c:formatCode>
                <c:ptCount val="16"/>
                <c:pt idx="0">
                  <c:v>-2.003282028061637</c:v>
                </c:pt>
                <c:pt idx="1">
                  <c:v>-2.0317548741543261</c:v>
                </c:pt>
                <c:pt idx="2">
                  <c:v>-2.2451626596490675</c:v>
                </c:pt>
                <c:pt idx="3">
                  <c:v>-2.9338026613501134</c:v>
                </c:pt>
                <c:pt idx="4">
                  <c:v>-3.8859459154923304</c:v>
                </c:pt>
                <c:pt idx="5">
                  <c:v>-4.8831777405821946</c:v>
                </c:pt>
                <c:pt idx="6">
                  <c:v>-5.9054647275393997</c:v>
                </c:pt>
                <c:pt idx="7">
                  <c:v>-7.0848185225924443</c:v>
                </c:pt>
                <c:pt idx="8">
                  <c:v>-8.5424144872238994</c:v>
                </c:pt>
                <c:pt idx="9">
                  <c:v>-8.7267006671505349</c:v>
                </c:pt>
                <c:pt idx="10">
                  <c:v>-10.667348114226789</c:v>
                </c:pt>
                <c:pt idx="11">
                  <c:v>-12.662743414082813</c:v>
                </c:pt>
                <c:pt idx="12">
                  <c:v>-14.679921574343346</c:v>
                </c:pt>
                <c:pt idx="13">
                  <c:v>-16.826652603058854</c:v>
                </c:pt>
                <c:pt idx="14">
                  <c:v>-19.414145903676268</c:v>
                </c:pt>
                <c:pt idx="15">
                  <c:v>-22.33918718984205</c:v>
                </c:pt>
              </c:numCache>
            </c:numRef>
          </c:yVal>
          <c:smooth val="1"/>
        </c:ser>
        <c:ser>
          <c:idx val="5"/>
          <c:order val="5"/>
          <c:spPr>
            <a:ln>
              <a:solidFill>
                <a:srgbClr val="336699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'CH3COOH+NH3+H3PO4'!$G$32:$G$47</c:f>
              <c:numCache>
                <c:formatCode>0.00</c:formatCode>
                <c:ptCount val="16"/>
                <c:pt idx="0">
                  <c:v>-4.1232820280616371</c:v>
                </c:pt>
                <c:pt idx="1">
                  <c:v>-3.1517548741543262</c:v>
                </c:pt>
                <c:pt idx="2">
                  <c:v>-2.365162659649068</c:v>
                </c:pt>
                <c:pt idx="3">
                  <c:v>-2.0538026613501139</c:v>
                </c:pt>
                <c:pt idx="4">
                  <c:v>-2.0059459154923309</c:v>
                </c:pt>
                <c:pt idx="5">
                  <c:v>-2.0031777405821951</c:v>
                </c:pt>
                <c:pt idx="6">
                  <c:v>-2.0254647275394007</c:v>
                </c:pt>
                <c:pt idx="7">
                  <c:v>-2.2048185225924448</c:v>
                </c:pt>
                <c:pt idx="8">
                  <c:v>-2.7624144872238987</c:v>
                </c:pt>
                <c:pt idx="9">
                  <c:v>-2.846700667150535</c:v>
                </c:pt>
                <c:pt idx="10">
                  <c:v>-3.7873481142267886</c:v>
                </c:pt>
                <c:pt idx="11">
                  <c:v>-4.7827434140828133</c:v>
                </c:pt>
                <c:pt idx="12">
                  <c:v>-5.7999215743433474</c:v>
                </c:pt>
                <c:pt idx="13">
                  <c:v>-6.9466526030588556</c:v>
                </c:pt>
                <c:pt idx="14">
                  <c:v>-8.5341459036762668</c:v>
                </c:pt>
                <c:pt idx="15">
                  <c:v>-10.45918718984205</c:v>
                </c:pt>
              </c:numCache>
            </c:numRef>
          </c:yVal>
          <c:smooth val="1"/>
        </c:ser>
        <c:ser>
          <c:idx val="6"/>
          <c:order val="6"/>
          <c:spPr>
            <a:ln>
              <a:solidFill>
                <a:srgbClr val="00FF00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'CH3COOH+NH3+H3PO4'!$H$32:$H$47</c:f>
              <c:numCache>
                <c:formatCode>0.00</c:formatCode>
                <c:ptCount val="16"/>
                <c:pt idx="0">
                  <c:v>-11.343282028061639</c:v>
                </c:pt>
                <c:pt idx="1">
                  <c:v>-9.3717548741543268</c:v>
                </c:pt>
                <c:pt idx="2">
                  <c:v>-7.5851626596490691</c:v>
                </c:pt>
                <c:pt idx="3">
                  <c:v>-6.273802661350115</c:v>
                </c:pt>
                <c:pt idx="4">
                  <c:v>-5.225945915492332</c:v>
                </c:pt>
                <c:pt idx="5">
                  <c:v>-4.2231777405821962</c:v>
                </c:pt>
                <c:pt idx="6">
                  <c:v>-3.2454647275394013</c:v>
                </c:pt>
                <c:pt idx="7">
                  <c:v>-2.4248185225924459</c:v>
                </c:pt>
                <c:pt idx="8">
                  <c:v>-2.0824144872238985</c:v>
                </c:pt>
                <c:pt idx="9">
                  <c:v>-2.0667006671505361</c:v>
                </c:pt>
                <c:pt idx="10">
                  <c:v>-2.0073481142267893</c:v>
                </c:pt>
                <c:pt idx="11">
                  <c:v>-2.002743414082814</c:v>
                </c:pt>
                <c:pt idx="12">
                  <c:v>-2.0199215743433481</c:v>
                </c:pt>
                <c:pt idx="13">
                  <c:v>-2.1666526030588562</c:v>
                </c:pt>
                <c:pt idx="14">
                  <c:v>-2.7541459036762679</c:v>
                </c:pt>
                <c:pt idx="15">
                  <c:v>-3.6791871898420507</c:v>
                </c:pt>
              </c:numCache>
            </c:numRef>
          </c:yVal>
          <c:smooth val="1"/>
        </c:ser>
        <c:ser>
          <c:idx val="7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'CH3COOH+NH3+H3PO4'!$I$32:$I$47</c:f>
              <c:numCache>
                <c:formatCode>0.00</c:formatCode>
                <c:ptCount val="16"/>
                <c:pt idx="0">
                  <c:v>-23.673282028061639</c:v>
                </c:pt>
                <c:pt idx="1">
                  <c:v>-20.701754874154329</c:v>
                </c:pt>
                <c:pt idx="2">
                  <c:v>-17.91516265964907</c:v>
                </c:pt>
                <c:pt idx="3">
                  <c:v>-15.603802661350116</c:v>
                </c:pt>
                <c:pt idx="4">
                  <c:v>-13.555945915492334</c:v>
                </c:pt>
                <c:pt idx="5">
                  <c:v>-11.553177740582198</c:v>
                </c:pt>
                <c:pt idx="6">
                  <c:v>-9.5754647275394031</c:v>
                </c:pt>
                <c:pt idx="7">
                  <c:v>-7.7548185225924469</c:v>
                </c:pt>
                <c:pt idx="8">
                  <c:v>-6.5124144872238983</c:v>
                </c:pt>
                <c:pt idx="9">
                  <c:v>-6.3967006671505375</c:v>
                </c:pt>
                <c:pt idx="10">
                  <c:v>-5.3373481142267911</c:v>
                </c:pt>
                <c:pt idx="11">
                  <c:v>-4.3327434140828149</c:v>
                </c:pt>
                <c:pt idx="12">
                  <c:v>-3.3499215743433495</c:v>
                </c:pt>
                <c:pt idx="13">
                  <c:v>-2.4966526030588576</c:v>
                </c:pt>
                <c:pt idx="14">
                  <c:v>-2.0841459036762693</c:v>
                </c:pt>
                <c:pt idx="15">
                  <c:v>-2.0091871898420521</c:v>
                </c:pt>
              </c:numCache>
            </c:numRef>
          </c:yVal>
          <c:smooth val="1"/>
        </c:ser>
        <c:ser>
          <c:idx val="8"/>
          <c:order val="8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'CH3COOH+NH3+H3PO4'!$J$32:$J$47</c:f>
              <c:numCache>
                <c:formatCode>0.00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-7.9000000000000012</c:v>
                </c:pt>
                <c:pt idx="9">
                  <c:v>-8</c:v>
                </c:pt>
                <c:pt idx="10">
                  <c:v>-9</c:v>
                </c:pt>
                <c:pt idx="11">
                  <c:v>-10</c:v>
                </c:pt>
                <c:pt idx="12">
                  <c:v>-11</c:v>
                </c:pt>
                <c:pt idx="13">
                  <c:v>-12</c:v>
                </c:pt>
                <c:pt idx="14">
                  <c:v>-13</c:v>
                </c:pt>
                <c:pt idx="15">
                  <c:v>-14</c:v>
                </c:pt>
              </c:numCache>
            </c:numRef>
          </c:yVal>
          <c:smooth val="1"/>
        </c:ser>
        <c:ser>
          <c:idx val="9"/>
          <c:order val="9"/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'CH3COOH+NH3+H3PO4'!$A$32:$A$47</c:f>
              <c:numCache>
                <c:formatCode>0.00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'CH3COOH+NH3+H3PO4'!$K$32:$K$47</c:f>
              <c:numCache>
                <c:formatCode>0.00</c:formatCode>
                <c:ptCount val="1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-6.0999999999999988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</c:numCache>
            </c:numRef>
          </c:yVal>
          <c:smooth val="1"/>
        </c:ser>
        <c:axId val="74594560"/>
        <c:axId val="101115776"/>
      </c:scatterChart>
      <c:valAx>
        <c:axId val="74594560"/>
        <c:scaling>
          <c:orientation val="minMax"/>
          <c:max val="14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pH</a:t>
                </a:r>
              </a:p>
            </c:rich>
          </c:tx>
          <c:layout/>
        </c:title>
        <c:numFmt formatCode="0" sourceLinked="0"/>
        <c:majorTickMark val="cross"/>
        <c:tickLblPos val="low"/>
        <c:crossAx val="101115776"/>
        <c:crosses val="autoZero"/>
        <c:crossBetween val="midCat"/>
        <c:majorUnit val="1"/>
        <c:minorUnit val="0.1"/>
      </c:valAx>
      <c:valAx>
        <c:axId val="101115776"/>
        <c:scaling>
          <c:orientation val="minMax"/>
          <c:max val="0"/>
          <c:min val="-14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Log</a:t>
                </a:r>
                <a:r>
                  <a:rPr lang="it-IT" baseline="0"/>
                  <a:t> C</a:t>
                </a:r>
                <a:endParaRPr lang="it-IT"/>
              </a:p>
            </c:rich>
          </c:tx>
          <c:layout/>
        </c:title>
        <c:numFmt formatCode="0" sourceLinked="0"/>
        <c:majorTickMark val="cross"/>
        <c:tickLblPos val="nextTo"/>
        <c:crossAx val="74594560"/>
        <c:crosses val="autoZero"/>
        <c:crossBetween val="midCat"/>
        <c:majorUnit val="1"/>
        <c:minorUnit val="0.1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30</xdr:row>
      <xdr:rowOff>19050</xdr:rowOff>
    </xdr:from>
    <xdr:to>
      <xdr:col>19</xdr:col>
      <xdr:colOff>56475</xdr:colOff>
      <xdr:row>58</xdr:row>
      <xdr:rowOff>66000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showGridLines="0" tabSelected="1" workbookViewId="0">
      <selection sqref="A1:B1"/>
    </sheetView>
  </sheetViews>
  <sheetFormatPr defaultRowHeight="15"/>
  <cols>
    <col min="1" max="1" width="5.5703125" style="1" bestFit="1" customWidth="1"/>
    <col min="2" max="11" width="12.7109375" style="1" customWidth="1"/>
    <col min="12" max="12" width="10.7109375" style="1" customWidth="1"/>
    <col min="13" max="13" width="16.7109375" style="1" customWidth="1"/>
    <col min="14" max="14" width="9.5703125" style="1" bestFit="1" customWidth="1"/>
    <col min="15" max="15" width="12" style="1" bestFit="1" customWidth="1"/>
    <col min="16" max="16384" width="9.140625" style="1"/>
  </cols>
  <sheetData>
    <row r="1" spans="1:16" ht="20.25">
      <c r="A1" s="32" t="s">
        <v>22</v>
      </c>
      <c r="B1" s="32"/>
      <c r="C1" s="32" t="s">
        <v>23</v>
      </c>
      <c r="D1" s="32"/>
      <c r="E1" s="32" t="s">
        <v>24</v>
      </c>
      <c r="F1" s="32"/>
      <c r="G1" s="30"/>
      <c r="H1" s="44"/>
      <c r="I1" s="14"/>
      <c r="J1" s="14"/>
    </row>
    <row r="2" spans="1:16" ht="15.75">
      <c r="A2" s="5" t="s">
        <v>1</v>
      </c>
      <c r="B2" s="5">
        <v>4.76</v>
      </c>
      <c r="C2" s="5" t="s">
        <v>10</v>
      </c>
      <c r="D2" s="25">
        <f>14-9.24</f>
        <v>4.76</v>
      </c>
      <c r="E2" s="24" t="s">
        <v>6</v>
      </c>
      <c r="F2" s="29">
        <v>2.12</v>
      </c>
      <c r="G2" s="30"/>
      <c r="H2" s="44"/>
      <c r="I2" s="44"/>
      <c r="J2" s="23"/>
      <c r="L2" s="2"/>
      <c r="M2" s="2"/>
      <c r="N2" s="2"/>
      <c r="O2" s="2"/>
      <c r="P2" s="3"/>
    </row>
    <row r="3" spans="1:16" ht="15.75">
      <c r="A3" s="5" t="s">
        <v>5</v>
      </c>
      <c r="B3" s="8">
        <f>10^-B2</f>
        <v>1.7378008287493744E-5</v>
      </c>
      <c r="C3" s="5" t="s">
        <v>11</v>
      </c>
      <c r="D3" s="8">
        <f>10^-D2</f>
        <v>1.7378008287493744E-5</v>
      </c>
      <c r="E3" s="24" t="s">
        <v>8</v>
      </c>
      <c r="F3" s="8">
        <f>10^-F2</f>
        <v>7.5857757502918299E-3</v>
      </c>
      <c r="G3" s="30"/>
      <c r="H3" s="30"/>
      <c r="I3" s="30"/>
      <c r="J3" s="23"/>
      <c r="L3" s="4"/>
      <c r="N3" s="16"/>
    </row>
    <row r="4" spans="1:16" ht="15.75">
      <c r="A4" s="5" t="s">
        <v>2</v>
      </c>
      <c r="B4" s="8">
        <v>0.02</v>
      </c>
      <c r="C4" s="5" t="s">
        <v>2</v>
      </c>
      <c r="D4" s="8">
        <v>0.04</v>
      </c>
      <c r="E4" s="24" t="s">
        <v>7</v>
      </c>
      <c r="F4" s="29">
        <v>7.22</v>
      </c>
      <c r="G4" s="30"/>
      <c r="H4" s="30"/>
      <c r="I4" s="31"/>
      <c r="J4" s="23"/>
    </row>
    <row r="5" spans="1:16" ht="16.5" customHeight="1">
      <c r="A5" s="12"/>
      <c r="B5" s="13"/>
      <c r="C5" s="12"/>
      <c r="D5" s="12"/>
      <c r="E5" s="24" t="s">
        <v>9</v>
      </c>
      <c r="F5" s="8">
        <f>10^-F4</f>
        <v>6.0255958607435649E-8</v>
      </c>
      <c r="G5" s="30"/>
      <c r="H5" s="45"/>
      <c r="I5" s="13"/>
      <c r="J5" s="23"/>
    </row>
    <row r="6" spans="1:16" ht="16.5" customHeight="1">
      <c r="A6" s="12"/>
      <c r="B6" s="13"/>
      <c r="C6" s="12"/>
      <c r="D6" s="12"/>
      <c r="E6" s="24" t="s">
        <v>14</v>
      </c>
      <c r="F6" s="29">
        <v>12.33</v>
      </c>
      <c r="G6" s="30"/>
      <c r="H6" s="30"/>
      <c r="I6" s="31"/>
      <c r="J6" s="23"/>
    </row>
    <row r="7" spans="1:16" ht="16.5" customHeight="1">
      <c r="A7" s="12"/>
      <c r="B7" s="13"/>
      <c r="C7" s="12"/>
      <c r="D7" s="12"/>
      <c r="E7" s="24" t="s">
        <v>21</v>
      </c>
      <c r="F7" s="8">
        <f>10^-F6</f>
        <v>4.6773514128719676E-13</v>
      </c>
      <c r="G7" s="30"/>
      <c r="H7" s="30"/>
      <c r="I7" s="13"/>
      <c r="J7" s="23"/>
    </row>
    <row r="8" spans="1:16" ht="16.5" customHeight="1">
      <c r="A8" s="12"/>
      <c r="B8" s="13"/>
      <c r="C8" s="12"/>
      <c r="D8" s="12"/>
      <c r="E8" s="5" t="s">
        <v>2</v>
      </c>
      <c r="F8" s="8">
        <v>0.01</v>
      </c>
      <c r="G8" s="30"/>
      <c r="H8" s="30"/>
      <c r="I8" s="13"/>
      <c r="J8" s="12"/>
    </row>
    <row r="9" spans="1:16" ht="16.5" customHeight="1">
      <c r="A9" s="12"/>
      <c r="B9" s="13"/>
      <c r="C9" s="12"/>
      <c r="D9" s="12"/>
      <c r="E9" s="13"/>
      <c r="F9" s="12"/>
      <c r="G9" s="12"/>
      <c r="H9" s="13"/>
      <c r="I9" s="13"/>
      <c r="J9" s="12"/>
    </row>
    <row r="10" spans="1:16" ht="16.5" customHeight="1">
      <c r="A10" s="5" t="s">
        <v>0</v>
      </c>
      <c r="B10" s="38" t="s">
        <v>13</v>
      </c>
      <c r="C10" s="40" t="s">
        <v>12</v>
      </c>
      <c r="D10" s="36" t="s">
        <v>15</v>
      </c>
      <c r="E10" s="35" t="s">
        <v>16</v>
      </c>
      <c r="F10" s="43" t="s">
        <v>17</v>
      </c>
      <c r="G10" s="41" t="s">
        <v>18</v>
      </c>
      <c r="H10" s="42" t="s">
        <v>19</v>
      </c>
      <c r="I10" s="5" t="s">
        <v>20</v>
      </c>
      <c r="J10" s="37" t="s">
        <v>3</v>
      </c>
      <c r="K10" s="39" t="s">
        <v>4</v>
      </c>
      <c r="L10" s="18"/>
    </row>
    <row r="11" spans="1:16" ht="16.5" customHeight="1">
      <c r="A11" s="6">
        <v>0</v>
      </c>
      <c r="B11" s="7">
        <f>+$B$4*J11/($B$3+J11)</f>
        <v>1.9999652445874049E-2</v>
      </c>
      <c r="C11" s="7">
        <f>+$B$4-B11</f>
        <v>3.4755412595122159E-7</v>
      </c>
      <c r="D11" s="7">
        <f t="shared" ref="D11:D26" si="0">+$D$4*K11/($D$3+K11)</f>
        <v>2.3017597480241047E-11</v>
      </c>
      <c r="E11" s="7">
        <f t="shared" ref="E11:E26" si="1">+$D$4-D11</f>
        <v>3.9999999976982406E-2</v>
      </c>
      <c r="F11" s="7">
        <f t="shared" ref="F11:F26" si="2">+$F$8*J11^3/(J11^3+J11^2*$F$3+J11*$F$3*$F$5+$F$3*$F$5*$F$7)</f>
        <v>9.9247133456375966E-3</v>
      </c>
      <c r="G11" s="7">
        <f t="shared" ref="G11:G26" si="3">+$F$8*$F$3*J11^2/(J11^3+J11^2*$F$3+J11*$F$3*$F$5+$F$3*$F$5*$F$7)</f>
        <v>7.5286649825935382E-5</v>
      </c>
      <c r="H11" s="7">
        <f t="shared" ref="H11:H26" si="4">+$F$8*$F$3*$F$5*J11/(J11^3+J11^2*$F$3+J11*$F$3*$F$5+$F$3*$F$5*$F$7)</f>
        <v>4.536469255604065E-12</v>
      </c>
      <c r="I11" s="7">
        <f t="shared" ref="I11:I26" si="5">+$F$8*$F$3*$F$5*$F$7/(J11^3+J11^2*$F$3+J11*$F$3*$F$5+$F$3*$F$5*$F$7)</f>
        <v>2.1218660882149915E-24</v>
      </c>
      <c r="J11" s="7">
        <f t="shared" ref="J11:J26" si="6">10^-A11</f>
        <v>1</v>
      </c>
      <c r="K11" s="7">
        <f>0.00000000000001/J11</f>
        <v>1E-14</v>
      </c>
      <c r="L11" s="17"/>
      <c r="M11" s="2"/>
      <c r="N11" s="2"/>
      <c r="O11" s="2"/>
    </row>
    <row r="12" spans="1:16" ht="16.5" customHeight="1">
      <c r="A12" s="6">
        <v>1</v>
      </c>
      <c r="B12" s="7">
        <f t="shared" ref="B12:B26" si="7">+$B$4*J12/($B$3+J12)</f>
        <v>1.9996525002227903E-2</v>
      </c>
      <c r="C12" s="7">
        <f t="shared" ref="C12:C26" si="8">+$B$4-B12</f>
        <v>3.4749977720974212E-6</v>
      </c>
      <c r="D12" s="7">
        <f t="shared" si="0"/>
        <v>2.3017597361033839E-10</v>
      </c>
      <c r="E12" s="7">
        <f t="shared" si="1"/>
        <v>3.9999999769824025E-2</v>
      </c>
      <c r="F12" s="7">
        <f t="shared" si="2"/>
        <v>9.2949086488448521E-3</v>
      </c>
      <c r="G12" s="7">
        <f t="shared" si="3"/>
        <v>7.050909262958508E-4</v>
      </c>
      <c r="H12" s="7">
        <f t="shared" si="4"/>
        <v>4.2485929669361237E-10</v>
      </c>
      <c r="I12" s="7">
        <f t="shared" si="5"/>
        <v>1.9872162316616582E-21</v>
      </c>
      <c r="J12" s="7">
        <f t="shared" si="6"/>
        <v>0.1</v>
      </c>
      <c r="K12" s="7">
        <f t="shared" ref="K12:K26" si="9">0.00000000000001/J12</f>
        <v>9.999999999999999E-14</v>
      </c>
      <c r="L12" s="17"/>
      <c r="M12" s="2"/>
      <c r="N12" s="2"/>
      <c r="O12" s="2"/>
    </row>
    <row r="13" spans="1:16" ht="16.5" customHeight="1">
      <c r="A13" s="6">
        <v>2</v>
      </c>
      <c r="B13" s="7">
        <f t="shared" si="7"/>
        <v>1.9965304277680014E-2</v>
      </c>
      <c r="C13" s="7">
        <f t="shared" si="8"/>
        <v>3.4695722319986327E-5</v>
      </c>
      <c r="D13" s="7">
        <f t="shared" si="0"/>
        <v>2.3017596168961885E-9</v>
      </c>
      <c r="E13" s="7">
        <f t="shared" si="1"/>
        <v>3.9999997698240385E-2</v>
      </c>
      <c r="F13" s="7">
        <f t="shared" si="2"/>
        <v>5.6863991387898676E-3</v>
      </c>
      <c r="G13" s="7">
        <f t="shared" si="3"/>
        <v>4.3135748693512522E-3</v>
      </c>
      <c r="H13" s="7">
        <f t="shared" si="4"/>
        <v>2.5991858877770367E-8</v>
      </c>
      <c r="I13" s="7">
        <f t="shared" si="5"/>
        <v>1.2157305784510803E-18</v>
      </c>
      <c r="J13" s="7">
        <f t="shared" si="6"/>
        <v>0.01</v>
      </c>
      <c r="K13" s="7">
        <f t="shared" si="9"/>
        <v>9.9999999999999998E-13</v>
      </c>
      <c r="L13" s="17"/>
      <c r="M13" s="2"/>
      <c r="N13" s="2"/>
      <c r="O13" s="2"/>
    </row>
    <row r="14" spans="1:16" ht="16.5" customHeight="1">
      <c r="A14" s="6">
        <v>3</v>
      </c>
      <c r="B14" s="7">
        <f t="shared" si="7"/>
        <v>1.9658376569064134E-2</v>
      </c>
      <c r="C14" s="7">
        <f t="shared" si="8"/>
        <v>3.4162343093586608E-4</v>
      </c>
      <c r="D14" s="7">
        <f t="shared" si="0"/>
        <v>2.3017584248249053E-8</v>
      </c>
      <c r="E14" s="7">
        <f t="shared" si="1"/>
        <v>3.9999976982415753E-2</v>
      </c>
      <c r="F14" s="7">
        <f t="shared" si="2"/>
        <v>1.1646551157082699E-3</v>
      </c>
      <c r="G14" s="7">
        <f t="shared" si="3"/>
        <v>8.8348125341931177E-3</v>
      </c>
      <c r="H14" s="7">
        <f t="shared" si="4"/>
        <v>5.3235009836479413E-7</v>
      </c>
      <c r="I14" s="7">
        <f t="shared" si="5"/>
        <v>2.4899884847291011E-16</v>
      </c>
      <c r="J14" s="7">
        <f t="shared" si="6"/>
        <v>1E-3</v>
      </c>
      <c r="K14" s="7">
        <f t="shared" si="9"/>
        <v>9.9999999999999994E-12</v>
      </c>
      <c r="L14" s="17"/>
      <c r="M14" s="2"/>
      <c r="N14" s="2"/>
      <c r="O14" s="2"/>
    </row>
    <row r="15" spans="1:16" ht="16.5" customHeight="1">
      <c r="A15" s="6">
        <v>4</v>
      </c>
      <c r="B15" s="7">
        <f t="shared" si="7"/>
        <v>1.7038966917051479E-2</v>
      </c>
      <c r="C15" s="7">
        <f t="shared" si="8"/>
        <v>2.9610330829485214E-3</v>
      </c>
      <c r="D15" s="7">
        <f t="shared" si="0"/>
        <v>2.3017465041799878E-7</v>
      </c>
      <c r="E15" s="7">
        <f t="shared" si="1"/>
        <v>3.9999769825349585E-2</v>
      </c>
      <c r="F15" s="7">
        <f t="shared" si="2"/>
        <v>1.3003315036694388E-4</v>
      </c>
      <c r="G15" s="7">
        <f t="shared" si="3"/>
        <v>9.8640231878761395E-3</v>
      </c>
      <c r="H15" s="7">
        <f t="shared" si="4"/>
        <v>5.943661729114501E-6</v>
      </c>
      <c r="I15" s="7">
        <f t="shared" si="5"/>
        <v>2.7800594586306756E-14</v>
      </c>
      <c r="J15" s="7">
        <f t="shared" si="6"/>
        <v>1E-4</v>
      </c>
      <c r="K15" s="7">
        <f t="shared" si="9"/>
        <v>9.9999999999999991E-11</v>
      </c>
      <c r="L15" s="17"/>
      <c r="M15" s="2"/>
      <c r="N15" s="2"/>
      <c r="O15" s="2"/>
    </row>
    <row r="16" spans="1:16" ht="16.5" customHeight="1">
      <c r="A16" s="6">
        <v>5</v>
      </c>
      <c r="B16" s="7">
        <f t="shared" si="7"/>
        <v>7.3051332989536666E-3</v>
      </c>
      <c r="C16" s="7">
        <f t="shared" si="8"/>
        <v>1.2694866701046335E-2</v>
      </c>
      <c r="D16" s="7">
        <f t="shared" si="0"/>
        <v>2.3016273045214403E-6</v>
      </c>
      <c r="E16" s="7">
        <f t="shared" si="1"/>
        <v>3.9997698372695477E-2</v>
      </c>
      <c r="F16" s="7">
        <f t="shared" si="2"/>
        <v>1.3086462331467232E-5</v>
      </c>
      <c r="G16" s="7">
        <f t="shared" si="3"/>
        <v>9.9270968611151617E-3</v>
      </c>
      <c r="H16" s="7">
        <f t="shared" si="4"/>
        <v>5.9816673755535939E-5</v>
      </c>
      <c r="I16" s="7">
        <f t="shared" si="5"/>
        <v>2.7978360350375757E-12</v>
      </c>
      <c r="J16" s="7">
        <f t="shared" si="6"/>
        <v>1.0000000000000001E-5</v>
      </c>
      <c r="K16" s="7">
        <f t="shared" si="9"/>
        <v>9.9999999999999986E-10</v>
      </c>
      <c r="L16" s="17"/>
      <c r="M16" s="2"/>
      <c r="N16" s="2"/>
      <c r="O16" s="2"/>
    </row>
    <row r="17" spans="1:22" ht="16.5" customHeight="1">
      <c r="A17" s="6">
        <v>6</v>
      </c>
      <c r="B17" s="7">
        <f t="shared" si="7"/>
        <v>1.0882572086775052E-3</v>
      </c>
      <c r="C17" s="7">
        <f t="shared" si="8"/>
        <v>1.8911742791322496E-2</v>
      </c>
      <c r="D17" s="7">
        <f t="shared" si="0"/>
        <v>2.300435986608647E-5</v>
      </c>
      <c r="E17" s="7">
        <f t="shared" si="1"/>
        <v>3.9976995640133912E-2</v>
      </c>
      <c r="F17" s="7">
        <f t="shared" si="2"/>
        <v>1.2431836004337044E-6</v>
      </c>
      <c r="G17" s="7">
        <f t="shared" si="3"/>
        <v>9.4305120093304828E-3</v>
      </c>
      <c r="H17" s="7">
        <f t="shared" si="4"/>
        <v>5.6824454128114239E-4</v>
      </c>
      <c r="I17" s="7">
        <f t="shared" si="5"/>
        <v>2.6578794080181346E-10</v>
      </c>
      <c r="J17" s="7">
        <f t="shared" si="6"/>
        <v>9.9999999999999995E-7</v>
      </c>
      <c r="K17" s="7">
        <f t="shared" si="9"/>
        <v>1E-8</v>
      </c>
      <c r="L17" s="17"/>
      <c r="M17" s="2"/>
      <c r="N17" s="2"/>
      <c r="O17" s="2"/>
    </row>
    <row r="18" spans="1:22" ht="16.5" customHeight="1">
      <c r="A18" s="6">
        <v>7</v>
      </c>
      <c r="B18" s="7">
        <f t="shared" si="7"/>
        <v>1.1442951434180776E-4</v>
      </c>
      <c r="C18" s="7">
        <f t="shared" si="8"/>
        <v>1.9885570485658192E-2</v>
      </c>
      <c r="D18" s="7">
        <f t="shared" si="0"/>
        <v>2.2885902868361553E-4</v>
      </c>
      <c r="E18" s="7">
        <f t="shared" si="1"/>
        <v>3.9771140971316385E-2</v>
      </c>
      <c r="F18" s="7">
        <f t="shared" si="2"/>
        <v>8.225863099561321E-8</v>
      </c>
      <c r="G18" s="7">
        <f t="shared" si="3"/>
        <v>6.2399552825872671E-3</v>
      </c>
      <c r="H18" s="7">
        <f t="shared" si="4"/>
        <v>3.7599448721982783E-3</v>
      </c>
      <c r="I18" s="7">
        <f t="shared" si="5"/>
        <v>1.7586583460297328E-8</v>
      </c>
      <c r="J18" s="7">
        <f t="shared" si="6"/>
        <v>9.9999999999999995E-8</v>
      </c>
      <c r="K18" s="7">
        <f t="shared" si="9"/>
        <v>1.0000000000000001E-7</v>
      </c>
      <c r="L18" s="19"/>
      <c r="M18" s="2"/>
      <c r="N18" s="2"/>
      <c r="O18" s="2"/>
    </row>
    <row r="19" spans="1:22" ht="16.5" customHeight="1">
      <c r="A19" s="6">
        <v>7.9</v>
      </c>
      <c r="B19" s="7">
        <f t="shared" si="7"/>
        <v>1.4478230650578233E-5</v>
      </c>
      <c r="C19" s="7">
        <f t="shared" si="8"/>
        <v>1.9985521769349424E-2</v>
      </c>
      <c r="D19" s="7">
        <f t="shared" si="0"/>
        <v>1.7484339094273646E-3</v>
      </c>
      <c r="E19" s="7">
        <f t="shared" si="1"/>
        <v>3.8251566090572633E-2</v>
      </c>
      <c r="F19" s="7">
        <f t="shared" si="2"/>
        <v>2.8680420387377103E-9</v>
      </c>
      <c r="G19" s="7">
        <f t="shared" si="3"/>
        <v>1.7281662237056549E-3</v>
      </c>
      <c r="H19" s="7">
        <f t="shared" si="4"/>
        <v>8.2715235920110333E-3</v>
      </c>
      <c r="I19" s="7">
        <f t="shared" si="5"/>
        <v>3.0731624127404856E-7</v>
      </c>
      <c r="J19" s="7">
        <f t="shared" si="6"/>
        <v>1.2589254117941638E-8</v>
      </c>
      <c r="K19" s="7">
        <f t="shared" si="9"/>
        <v>7.9432823472428368E-7</v>
      </c>
      <c r="L19" s="19"/>
      <c r="M19" s="2"/>
      <c r="N19" s="2"/>
      <c r="O19" s="2"/>
    </row>
    <row r="20" spans="1:22" ht="16.5" customHeight="1">
      <c r="A20" s="6">
        <v>8</v>
      </c>
      <c r="B20" s="7">
        <f t="shared" si="7"/>
        <v>1.1502179933043235E-5</v>
      </c>
      <c r="C20" s="7">
        <f t="shared" si="8"/>
        <v>1.9988497820066956E-2</v>
      </c>
      <c r="D20" s="7">
        <f t="shared" si="0"/>
        <v>2.1765144173550104E-3</v>
      </c>
      <c r="E20" s="7">
        <f t="shared" si="1"/>
        <v>3.7823485582644992E-2</v>
      </c>
      <c r="F20" s="7">
        <f t="shared" si="2"/>
        <v>1.8762872735378225E-9</v>
      </c>
      <c r="G20" s="7">
        <f t="shared" si="3"/>
        <v>1.423309450018439E-3</v>
      </c>
      <c r="H20" s="7">
        <f t="shared" si="4"/>
        <v>8.5762875305883043E-3</v>
      </c>
      <c r="I20" s="7">
        <f t="shared" si="5"/>
        <v>4.0114310598393443E-7</v>
      </c>
      <c r="J20" s="7">
        <f t="shared" si="6"/>
        <v>1E-8</v>
      </c>
      <c r="K20" s="7">
        <f t="shared" si="9"/>
        <v>9.9999999999999995E-7</v>
      </c>
      <c r="L20" s="17"/>
      <c r="M20" s="2"/>
      <c r="N20" s="2"/>
      <c r="O20" s="2"/>
    </row>
    <row r="21" spans="1:22">
      <c r="A21" s="6">
        <v>9</v>
      </c>
      <c r="B21" s="7">
        <f t="shared" si="7"/>
        <v>1.1508136522607204E-6</v>
      </c>
      <c r="C21" s="7">
        <f t="shared" si="8"/>
        <v>1.9998849186347738E-2</v>
      </c>
      <c r="D21" s="7">
        <f t="shared" si="0"/>
        <v>1.4610266597907333E-2</v>
      </c>
      <c r="E21" s="7">
        <f t="shared" si="1"/>
        <v>2.5389733402092669E-2</v>
      </c>
      <c r="F21" s="7">
        <f t="shared" si="2"/>
        <v>2.1510568367360995E-11</v>
      </c>
      <c r="G21" s="7">
        <f t="shared" si="3"/>
        <v>1.6317434789612153E-4</v>
      </c>
      <c r="H21" s="7">
        <f t="shared" si="4"/>
        <v>9.8322267526240025E-3</v>
      </c>
      <c r="I21" s="7">
        <f t="shared" si="5"/>
        <v>4.598877969306344E-6</v>
      </c>
      <c r="J21" s="7">
        <f t="shared" si="6"/>
        <v>1.0000000000000001E-9</v>
      </c>
      <c r="K21" s="7">
        <f t="shared" si="9"/>
        <v>9.9999999999999991E-6</v>
      </c>
      <c r="L21" s="17"/>
      <c r="M21" s="2"/>
      <c r="N21" s="2"/>
      <c r="O21" s="2"/>
    </row>
    <row r="22" spans="1:22">
      <c r="A22" s="6">
        <v>10</v>
      </c>
      <c r="B22" s="7">
        <f t="shared" si="7"/>
        <v>1.1508732520899939E-7</v>
      </c>
      <c r="C22" s="7">
        <f t="shared" si="8"/>
        <v>1.9999884912674792E-2</v>
      </c>
      <c r="D22" s="7">
        <f t="shared" si="0"/>
        <v>3.4077933834102951E-2</v>
      </c>
      <c r="E22" s="7">
        <f t="shared" si="1"/>
        <v>5.9220661658970497E-3</v>
      </c>
      <c r="F22" s="7">
        <f t="shared" si="2"/>
        <v>2.1739852136935568E-13</v>
      </c>
      <c r="G22" s="7">
        <f t="shared" si="3"/>
        <v>1.6491364315529586E-5</v>
      </c>
      <c r="H22" s="7">
        <f t="shared" si="4"/>
        <v>9.9370296557669199E-3</v>
      </c>
      <c r="I22" s="7">
        <f t="shared" si="5"/>
        <v>4.6478979700152043E-5</v>
      </c>
      <c r="J22" s="7">
        <f t="shared" si="6"/>
        <v>1E-10</v>
      </c>
      <c r="K22" s="7">
        <f t="shared" si="9"/>
        <v>9.9999999999999991E-5</v>
      </c>
      <c r="L22" s="17"/>
      <c r="M22" s="2"/>
      <c r="N22" s="2"/>
      <c r="O22" s="2"/>
    </row>
    <row r="23" spans="1:22">
      <c r="A23" s="6">
        <v>11</v>
      </c>
      <c r="B23" s="7">
        <f t="shared" si="7"/>
        <v>1.1508792124124526E-8</v>
      </c>
      <c r="C23" s="7">
        <f t="shared" si="8"/>
        <v>1.9999988491207876E-2</v>
      </c>
      <c r="D23" s="7">
        <f t="shared" si="0"/>
        <v>3.9316753138128269E-2</v>
      </c>
      <c r="E23" s="7">
        <f t="shared" si="1"/>
        <v>6.8324686187173217E-4</v>
      </c>
      <c r="F23" s="7">
        <f t="shared" si="2"/>
        <v>2.0896734536690493E-15</v>
      </c>
      <c r="G23" s="7">
        <f t="shared" si="3"/>
        <v>1.5851794210871253E-6</v>
      </c>
      <c r="H23" s="7">
        <f t="shared" si="4"/>
        <v>9.5516505582384625E-3</v>
      </c>
      <c r="I23" s="7">
        <f t="shared" si="5"/>
        <v>4.4676426233835996E-4</v>
      </c>
      <c r="J23" s="7">
        <f t="shared" si="6"/>
        <v>9.9999999999999994E-12</v>
      </c>
      <c r="K23" s="7">
        <f t="shared" si="9"/>
        <v>1E-3</v>
      </c>
      <c r="L23" s="17"/>
      <c r="M23" s="2"/>
      <c r="N23" s="2"/>
      <c r="O23" s="2"/>
    </row>
    <row r="24" spans="1:22">
      <c r="A24" s="6">
        <v>12</v>
      </c>
      <c r="B24" s="7">
        <f t="shared" si="7"/>
        <v>1.1508798084480942E-9</v>
      </c>
      <c r="C24" s="7">
        <f t="shared" si="8"/>
        <v>1.9999998849120192E-2</v>
      </c>
      <c r="D24" s="7">
        <f t="shared" si="0"/>
        <v>3.9930608555360028E-2</v>
      </c>
      <c r="E24" s="7">
        <f t="shared" si="1"/>
        <v>6.9391444639972655E-5</v>
      </c>
      <c r="F24" s="7">
        <f t="shared" si="2"/>
        <v>1.4905529106634098E-17</v>
      </c>
      <c r="G24" s="7">
        <f t="shared" si="3"/>
        <v>1.1307000124237397E-7</v>
      </c>
      <c r="H24" s="7">
        <f t="shared" si="4"/>
        <v>6.8131413146031846E-3</v>
      </c>
      <c r="I24" s="7">
        <f t="shared" si="5"/>
        <v>3.1867456153955582E-3</v>
      </c>
      <c r="J24" s="7">
        <f t="shared" si="6"/>
        <v>9.9999999999999998E-13</v>
      </c>
      <c r="K24" s="7">
        <f t="shared" si="9"/>
        <v>0.01</v>
      </c>
      <c r="L24" s="17"/>
      <c r="M24" s="2"/>
      <c r="N24" s="2"/>
      <c r="O24" s="2"/>
    </row>
    <row r="25" spans="1:22">
      <c r="A25" s="6">
        <v>13</v>
      </c>
      <c r="B25" s="7">
        <f t="shared" si="7"/>
        <v>1.1508798680516922E-10</v>
      </c>
      <c r="C25" s="7">
        <f t="shared" si="8"/>
        <v>1.9999999884912013E-2</v>
      </c>
      <c r="D25" s="7">
        <f t="shared" si="0"/>
        <v>3.9993050004455806E-2</v>
      </c>
      <c r="E25" s="7">
        <f t="shared" si="1"/>
        <v>6.9499955441948424E-6</v>
      </c>
      <c r="F25" s="7">
        <f t="shared" si="2"/>
        <v>3.8534887579257681E-20</v>
      </c>
      <c r="G25" s="7">
        <f t="shared" si="3"/>
        <v>2.9231701573895477E-9</v>
      </c>
      <c r="H25" s="7">
        <f t="shared" si="4"/>
        <v>1.7613842000615573E-3</v>
      </c>
      <c r="I25" s="7">
        <f t="shared" si="5"/>
        <v>8.2386128767682858E-3</v>
      </c>
      <c r="J25" s="7">
        <f t="shared" si="6"/>
        <v>1E-13</v>
      </c>
      <c r="K25" s="7">
        <f t="shared" si="9"/>
        <v>9.9999999999999992E-2</v>
      </c>
      <c r="L25" s="17"/>
      <c r="M25" s="2"/>
      <c r="N25" s="2"/>
      <c r="O25" s="2"/>
    </row>
    <row r="26" spans="1:22">
      <c r="A26" s="6">
        <v>14</v>
      </c>
      <c r="B26" s="7">
        <f t="shared" si="7"/>
        <v>1.1508798740120524E-11</v>
      </c>
      <c r="C26" s="7">
        <f t="shared" si="8"/>
        <v>1.9999999988491203E-2</v>
      </c>
      <c r="D26" s="7">
        <f t="shared" si="0"/>
        <v>3.9999304891748098E-2</v>
      </c>
      <c r="E26" s="7">
        <f t="shared" si="1"/>
        <v>6.9510825190244319E-7</v>
      </c>
      <c r="F26" s="7">
        <f t="shared" si="2"/>
        <v>4.5794446070157762E-23</v>
      </c>
      <c r="G26" s="7">
        <f t="shared" si="3"/>
        <v>3.4738639849704971E-11</v>
      </c>
      <c r="H26" s="7">
        <f t="shared" si="4"/>
        <v>2.0932100448624373E-4</v>
      </c>
      <c r="I26" s="7">
        <f t="shared" si="5"/>
        <v>9.7906789607751163E-3</v>
      </c>
      <c r="J26" s="7">
        <f t="shared" si="6"/>
        <v>1E-14</v>
      </c>
      <c r="K26" s="7">
        <f t="shared" si="9"/>
        <v>1</v>
      </c>
      <c r="L26" s="17"/>
      <c r="M26" s="2"/>
      <c r="N26" s="2"/>
      <c r="O26" s="2"/>
    </row>
    <row r="27" spans="1:22">
      <c r="A27" s="10"/>
      <c r="B27" s="11"/>
      <c r="C27" s="11"/>
      <c r="D27" s="11"/>
      <c r="E27" s="11"/>
      <c r="F27" s="11"/>
      <c r="J27" s="11"/>
      <c r="K27" s="11"/>
      <c r="L27" s="17"/>
    </row>
    <row r="28" spans="1:22">
      <c r="A28" s="10"/>
      <c r="B28" s="11"/>
      <c r="C28" s="11"/>
      <c r="D28" s="11"/>
      <c r="E28" s="11"/>
      <c r="F28" s="11"/>
      <c r="J28" s="11"/>
      <c r="K28" s="11"/>
      <c r="L28" s="17"/>
    </row>
    <row r="29" spans="1:22">
      <c r="L29" s="20"/>
    </row>
    <row r="30" spans="1:22">
      <c r="A30" s="34" t="s">
        <v>0</v>
      </c>
      <c r="B30" s="33" t="s">
        <v>25</v>
      </c>
      <c r="C30" s="33"/>
      <c r="D30" s="33"/>
      <c r="E30" s="33"/>
      <c r="F30" s="33"/>
      <c r="G30" s="33"/>
      <c r="H30" s="33"/>
      <c r="I30" s="33"/>
      <c r="J30" s="33"/>
      <c r="K30" s="33"/>
      <c r="L30" s="20"/>
    </row>
    <row r="31" spans="1:22" ht="15.75">
      <c r="A31" s="34"/>
      <c r="B31" s="38" t="s">
        <v>13</v>
      </c>
      <c r="C31" s="40" t="s">
        <v>12</v>
      </c>
      <c r="D31" s="36" t="s">
        <v>15</v>
      </c>
      <c r="E31" s="35" t="s">
        <v>16</v>
      </c>
      <c r="F31" s="43" t="s">
        <v>17</v>
      </c>
      <c r="G31" s="41" t="s">
        <v>18</v>
      </c>
      <c r="H31" s="42" t="s">
        <v>19</v>
      </c>
      <c r="I31" s="5" t="s">
        <v>20</v>
      </c>
      <c r="J31" s="37" t="s">
        <v>3</v>
      </c>
      <c r="K31" s="39" t="s">
        <v>4</v>
      </c>
      <c r="L31" s="18"/>
    </row>
    <row r="32" spans="1:22">
      <c r="A32" s="6">
        <v>0</v>
      </c>
      <c r="B32" s="6">
        <f>+LOG10(B11)</f>
        <v>-1.6989775514435479</v>
      </c>
      <c r="C32" s="6">
        <f t="shared" ref="C32:K32" si="10">+LOG10(C11)</f>
        <v>-6.4589775514437635</v>
      </c>
      <c r="D32" s="6">
        <f t="shared" si="10"/>
        <v>-10.637940008921948</v>
      </c>
      <c r="E32" s="6">
        <f t="shared" si="10"/>
        <v>-1.397940008921948</v>
      </c>
      <c r="F32" s="6">
        <f t="shared" si="10"/>
        <v>-2.003282028061637</v>
      </c>
      <c r="G32" s="6">
        <f t="shared" si="10"/>
        <v>-4.1232820280616371</v>
      </c>
      <c r="H32" s="6">
        <f t="shared" si="10"/>
        <v>-11.343282028061639</v>
      </c>
      <c r="I32" s="6">
        <f t="shared" si="10"/>
        <v>-23.673282028061639</v>
      </c>
      <c r="J32" s="6">
        <f t="shared" si="10"/>
        <v>0</v>
      </c>
      <c r="K32" s="6">
        <f t="shared" si="10"/>
        <v>-14</v>
      </c>
      <c r="L32" s="21"/>
      <c r="V32" s="4"/>
    </row>
    <row r="33" spans="1:24">
      <c r="A33" s="6">
        <v>1</v>
      </c>
      <c r="B33" s="6">
        <f t="shared" ref="B33:K33" si="11">+LOG10(B12)</f>
        <v>-1.6990454695100938</v>
      </c>
      <c r="C33" s="6">
        <f t="shared" si="11"/>
        <v>-5.4590454695101567</v>
      </c>
      <c r="D33" s="6">
        <f t="shared" si="11"/>
        <v>-9.6379400111711409</v>
      </c>
      <c r="E33" s="6">
        <f t="shared" si="11"/>
        <v>-1.3979400111711415</v>
      </c>
      <c r="F33" s="6">
        <f t="shared" si="11"/>
        <v>-2.0317548741543261</v>
      </c>
      <c r="G33" s="6">
        <f t="shared" si="11"/>
        <v>-3.1517548741543262</v>
      </c>
      <c r="H33" s="6">
        <f t="shared" si="11"/>
        <v>-9.3717548741543268</v>
      </c>
      <c r="I33" s="6">
        <f t="shared" si="11"/>
        <v>-20.701754874154329</v>
      </c>
      <c r="J33" s="6">
        <f t="shared" si="11"/>
        <v>-1</v>
      </c>
      <c r="K33" s="6">
        <f t="shared" si="11"/>
        <v>-13</v>
      </c>
      <c r="L33" s="21"/>
      <c r="V33" s="9"/>
    </row>
    <row r="34" spans="1:24">
      <c r="A34" s="6">
        <v>2</v>
      </c>
      <c r="B34" s="6">
        <f t="shared" ref="B34:K34" si="12">+LOG10(B13)</f>
        <v>-1.6997240666311555</v>
      </c>
      <c r="C34" s="6">
        <f t="shared" si="12"/>
        <v>-4.4597240666311482</v>
      </c>
      <c r="D34" s="6">
        <f t="shared" si="12"/>
        <v>-8.6379400336630763</v>
      </c>
      <c r="E34" s="6">
        <f t="shared" si="12"/>
        <v>-1.3979400336630758</v>
      </c>
      <c r="F34" s="6">
        <f t="shared" si="12"/>
        <v>-2.2451626596490675</v>
      </c>
      <c r="G34" s="6">
        <f t="shared" si="12"/>
        <v>-2.365162659649068</v>
      </c>
      <c r="H34" s="6">
        <f t="shared" si="12"/>
        <v>-7.5851626596490691</v>
      </c>
      <c r="I34" s="6">
        <f t="shared" si="12"/>
        <v>-17.91516265964907</v>
      </c>
      <c r="J34" s="6">
        <f t="shared" si="12"/>
        <v>-2</v>
      </c>
      <c r="K34" s="6">
        <f t="shared" si="12"/>
        <v>-12</v>
      </c>
      <c r="L34" s="21"/>
      <c r="V34" s="4"/>
    </row>
    <row r="35" spans="1:24">
      <c r="A35" s="6">
        <v>3</v>
      </c>
      <c r="B35" s="6">
        <f t="shared" ref="B35:K35" si="13">+LOG10(B14)</f>
        <v>-1.7064523499936364</v>
      </c>
      <c r="C35" s="6">
        <f t="shared" si="13"/>
        <v>-3.4664523499936406</v>
      </c>
      <c r="D35" s="6">
        <f t="shared" si="13"/>
        <v>-7.637940258582355</v>
      </c>
      <c r="E35" s="6">
        <f t="shared" si="13"/>
        <v>-1.397940258582355</v>
      </c>
      <c r="F35" s="6">
        <f t="shared" si="13"/>
        <v>-2.9338026613501134</v>
      </c>
      <c r="G35" s="6">
        <f t="shared" si="13"/>
        <v>-2.0538026613501139</v>
      </c>
      <c r="H35" s="6">
        <f t="shared" si="13"/>
        <v>-6.273802661350115</v>
      </c>
      <c r="I35" s="6">
        <f t="shared" si="13"/>
        <v>-15.603802661350116</v>
      </c>
      <c r="J35" s="6">
        <f t="shared" si="13"/>
        <v>-3</v>
      </c>
      <c r="K35" s="6">
        <f t="shared" si="13"/>
        <v>-11</v>
      </c>
      <c r="L35" s="21"/>
      <c r="V35" s="4"/>
      <c r="W35" s="4"/>
      <c r="X35" s="3"/>
    </row>
    <row r="36" spans="1:24">
      <c r="A36" s="6">
        <v>4</v>
      </c>
      <c r="B36" s="6">
        <f t="shared" ref="B36:K36" si="14">+LOG10(B15)</f>
        <v>-1.7685567403102194</v>
      </c>
      <c r="C36" s="6">
        <f t="shared" si="14"/>
        <v>-2.5285567403102198</v>
      </c>
      <c r="D36" s="6">
        <f t="shared" si="14"/>
        <v>-6.6379425077687415</v>
      </c>
      <c r="E36" s="6">
        <f t="shared" si="14"/>
        <v>-1.3979425077687417</v>
      </c>
      <c r="F36" s="6">
        <f t="shared" si="14"/>
        <v>-3.8859459154923304</v>
      </c>
      <c r="G36" s="6">
        <f t="shared" si="14"/>
        <v>-2.0059459154923309</v>
      </c>
      <c r="H36" s="6">
        <f t="shared" si="14"/>
        <v>-5.225945915492332</v>
      </c>
      <c r="I36" s="6">
        <f t="shared" si="14"/>
        <v>-13.555945915492334</v>
      </c>
      <c r="J36" s="6">
        <f t="shared" si="14"/>
        <v>-4</v>
      </c>
      <c r="K36" s="6">
        <f t="shared" si="14"/>
        <v>-10</v>
      </c>
      <c r="L36" s="21"/>
    </row>
    <row r="37" spans="1:24">
      <c r="A37" s="6">
        <v>5</v>
      </c>
      <c r="B37" s="6">
        <f t="shared" ref="B37:K37" si="15">+LOG10(B16)</f>
        <v>-2.1363718549559896</v>
      </c>
      <c r="C37" s="6">
        <f t="shared" si="15"/>
        <v>-1.8963718549559898</v>
      </c>
      <c r="D37" s="6">
        <f t="shared" si="15"/>
        <v>-5.6379649989919685</v>
      </c>
      <c r="E37" s="6">
        <f t="shared" si="15"/>
        <v>-1.3979649989919682</v>
      </c>
      <c r="F37" s="6">
        <f t="shared" si="15"/>
        <v>-4.8831777405821946</v>
      </c>
      <c r="G37" s="6">
        <f t="shared" si="15"/>
        <v>-2.0031777405821951</v>
      </c>
      <c r="H37" s="6">
        <f t="shared" si="15"/>
        <v>-4.2231777405821962</v>
      </c>
      <c r="I37" s="6">
        <f t="shared" si="15"/>
        <v>-11.553177740582198</v>
      </c>
      <c r="J37" s="6">
        <f t="shared" si="15"/>
        <v>-5</v>
      </c>
      <c r="K37" s="6">
        <f t="shared" si="15"/>
        <v>-9</v>
      </c>
      <c r="L37" s="21"/>
    </row>
    <row r="38" spans="1:24">
      <c r="A38" s="6">
        <v>6</v>
      </c>
      <c r="B38" s="6">
        <f t="shared" ref="B38:K38" si="16">+LOG10(B17)</f>
        <v>-2.9632684473697433</v>
      </c>
      <c r="C38" s="6">
        <f t="shared" si="16"/>
        <v>-1.7232684473697433</v>
      </c>
      <c r="D38" s="6">
        <f t="shared" si="16"/>
        <v>-4.6381898471848526</v>
      </c>
      <c r="E38" s="6">
        <f t="shared" si="16"/>
        <v>-1.3981898471848528</v>
      </c>
      <c r="F38" s="6">
        <f t="shared" si="16"/>
        <v>-5.9054647275393997</v>
      </c>
      <c r="G38" s="6">
        <f t="shared" si="16"/>
        <v>-2.0254647275394007</v>
      </c>
      <c r="H38" s="6">
        <f t="shared" si="16"/>
        <v>-3.2454647275394013</v>
      </c>
      <c r="I38" s="6">
        <f t="shared" si="16"/>
        <v>-9.5754647275394031</v>
      </c>
      <c r="J38" s="6">
        <f t="shared" si="16"/>
        <v>-6</v>
      </c>
      <c r="K38" s="6">
        <f t="shared" si="16"/>
        <v>-8</v>
      </c>
      <c r="L38" s="21"/>
    </row>
    <row r="39" spans="1:24">
      <c r="A39" s="26">
        <v>7</v>
      </c>
      <c r="B39" s="6">
        <f t="shared" ref="B39:K40" si="17">+LOG10(B18)</f>
        <v>-3.9414619452754649</v>
      </c>
      <c r="C39" s="6">
        <f t="shared" si="17"/>
        <v>-1.7014619452754653</v>
      </c>
      <c r="D39" s="6">
        <f t="shared" si="17"/>
        <v>-3.6404319496114836</v>
      </c>
      <c r="E39" s="6">
        <f t="shared" si="17"/>
        <v>-1.4004319496114841</v>
      </c>
      <c r="F39" s="6">
        <f t="shared" si="17"/>
        <v>-7.0848185225924443</v>
      </c>
      <c r="G39" s="6">
        <f t="shared" si="17"/>
        <v>-2.2048185225924448</v>
      </c>
      <c r="H39" s="6">
        <f t="shared" si="17"/>
        <v>-2.4248185225924459</v>
      </c>
      <c r="I39" s="6">
        <f t="shared" si="17"/>
        <v>-7.7548185225924469</v>
      </c>
      <c r="J39" s="6">
        <f t="shared" si="17"/>
        <v>-7</v>
      </c>
      <c r="K39" s="6">
        <f t="shared" si="17"/>
        <v>-7</v>
      </c>
      <c r="L39" s="21"/>
    </row>
    <row r="40" spans="1:24">
      <c r="A40" s="22">
        <v>7.9</v>
      </c>
      <c r="B40" s="6">
        <f t="shared" si="17"/>
        <v>-4.839284508970489</v>
      </c>
      <c r="C40" s="6">
        <f t="shared" si="17"/>
        <v>-1.6992845089704878</v>
      </c>
      <c r="D40" s="22">
        <f t="shared" si="17"/>
        <v>-2.7573507793189771</v>
      </c>
      <c r="E40" s="6">
        <f t="shared" si="17"/>
        <v>-1.4173507793189788</v>
      </c>
      <c r="F40" s="6">
        <f t="shared" si="17"/>
        <v>-8.5424144872238994</v>
      </c>
      <c r="G40" s="22">
        <f t="shared" si="17"/>
        <v>-2.7624144872238987</v>
      </c>
      <c r="H40" s="6">
        <f t="shared" si="17"/>
        <v>-2.0824144872238985</v>
      </c>
      <c r="I40" s="6">
        <f t="shared" si="17"/>
        <v>-6.5124144872238983</v>
      </c>
      <c r="J40" s="6">
        <f t="shared" si="17"/>
        <v>-7.9000000000000012</v>
      </c>
      <c r="K40" s="6">
        <f t="shared" si="17"/>
        <v>-6.0999999999999988</v>
      </c>
      <c r="L40" s="21"/>
    </row>
    <row r="41" spans="1:24">
      <c r="A41" s="6">
        <v>8</v>
      </c>
      <c r="B41" s="6">
        <f t="shared" ref="B41:K41" si="18">+LOG10(B20)</f>
        <v>-4.9392198428488339</v>
      </c>
      <c r="C41" s="6">
        <f t="shared" si="18"/>
        <v>-1.6992198428488341</v>
      </c>
      <c r="D41" s="6">
        <f t="shared" si="18"/>
        <v>-2.662238451705762</v>
      </c>
      <c r="E41" s="6">
        <f t="shared" si="18"/>
        <v>-1.4222384517057622</v>
      </c>
      <c r="F41" s="6">
        <f t="shared" si="18"/>
        <v>-8.7267006671505349</v>
      </c>
      <c r="G41" s="6">
        <f t="shared" si="18"/>
        <v>-2.846700667150535</v>
      </c>
      <c r="H41" s="6">
        <f t="shared" si="18"/>
        <v>-2.0667006671505361</v>
      </c>
      <c r="I41" s="6">
        <f t="shared" si="18"/>
        <v>-6.3967006671505375</v>
      </c>
      <c r="J41" s="6">
        <f t="shared" si="18"/>
        <v>-8</v>
      </c>
      <c r="K41" s="6">
        <f t="shared" si="18"/>
        <v>-6</v>
      </c>
      <c r="L41" s="21"/>
    </row>
    <row r="42" spans="1:24">
      <c r="A42" s="6">
        <v>9</v>
      </c>
      <c r="B42" s="6">
        <f t="shared" ref="B42:K42" si="19">+LOG10(B21)</f>
        <v>-5.9389949946559488</v>
      </c>
      <c r="C42" s="6">
        <f t="shared" si="19"/>
        <v>-1.6989949946559495</v>
      </c>
      <c r="D42" s="6">
        <f t="shared" si="19"/>
        <v>-1.8353418592920083</v>
      </c>
      <c r="E42" s="6">
        <f t="shared" si="19"/>
        <v>-1.5953418592920086</v>
      </c>
      <c r="F42" s="6">
        <f t="shared" si="19"/>
        <v>-10.667348114226789</v>
      </c>
      <c r="G42" s="6">
        <f t="shared" si="19"/>
        <v>-3.7873481142267886</v>
      </c>
      <c r="H42" s="6">
        <f t="shared" si="19"/>
        <v>-2.0073481142267893</v>
      </c>
      <c r="I42" s="6">
        <f t="shared" si="19"/>
        <v>-5.3373481142267911</v>
      </c>
      <c r="J42" s="6">
        <f t="shared" si="19"/>
        <v>-9</v>
      </c>
      <c r="K42" s="6">
        <f t="shared" si="19"/>
        <v>-5</v>
      </c>
      <c r="L42" s="21"/>
    </row>
    <row r="43" spans="1:24">
      <c r="A43" s="6">
        <v>10</v>
      </c>
      <c r="B43" s="6">
        <f t="shared" ref="B43:K43" si="20">+LOG10(B22)</f>
        <v>-6.9389725034327228</v>
      </c>
      <c r="C43" s="6">
        <f t="shared" si="20"/>
        <v>-1.698972503432723</v>
      </c>
      <c r="D43" s="6">
        <f t="shared" si="20"/>
        <v>-1.4675267446462383</v>
      </c>
      <c r="E43" s="6">
        <f t="shared" si="20"/>
        <v>-2.2275267446462381</v>
      </c>
      <c r="F43" s="6">
        <f t="shared" si="20"/>
        <v>-12.662743414082813</v>
      </c>
      <c r="G43" s="6">
        <f t="shared" si="20"/>
        <v>-4.7827434140828133</v>
      </c>
      <c r="H43" s="6">
        <f t="shared" si="20"/>
        <v>-2.002743414082814</v>
      </c>
      <c r="I43" s="6">
        <f t="shared" si="20"/>
        <v>-4.3327434140828149</v>
      </c>
      <c r="J43" s="6">
        <f t="shared" si="20"/>
        <v>-10</v>
      </c>
      <c r="K43" s="6">
        <f t="shared" si="20"/>
        <v>-4</v>
      </c>
      <c r="L43" s="21"/>
    </row>
    <row r="44" spans="1:24">
      <c r="A44" s="6">
        <v>11</v>
      </c>
      <c r="B44" s="6">
        <f t="shared" ref="B44:K44" si="21">+LOG10(B23)</f>
        <v>-7.9389702542463363</v>
      </c>
      <c r="C44" s="6">
        <f t="shared" si="21"/>
        <v>-1.6989702542463363</v>
      </c>
      <c r="D44" s="6">
        <f t="shared" si="21"/>
        <v>-1.4054223543296551</v>
      </c>
      <c r="E44" s="6">
        <f t="shared" si="21"/>
        <v>-3.1654223543296598</v>
      </c>
      <c r="F44" s="6">
        <f t="shared" si="21"/>
        <v>-14.679921574343346</v>
      </c>
      <c r="G44" s="6">
        <f t="shared" si="21"/>
        <v>-5.7999215743433474</v>
      </c>
      <c r="H44" s="6">
        <f t="shared" si="21"/>
        <v>-2.0199215743433481</v>
      </c>
      <c r="I44" s="6">
        <f t="shared" si="21"/>
        <v>-3.3499215743433495</v>
      </c>
      <c r="J44" s="6">
        <f t="shared" si="21"/>
        <v>-11</v>
      </c>
      <c r="K44" s="6">
        <f t="shared" si="21"/>
        <v>-3</v>
      </c>
      <c r="L44" s="21"/>
    </row>
    <row r="45" spans="1:24">
      <c r="A45" s="6">
        <v>12</v>
      </c>
      <c r="B45" s="6">
        <f t="shared" ref="B45:K45" si="22">+LOG10(B24)</f>
        <v>-8.9389700293270575</v>
      </c>
      <c r="C45" s="6">
        <f t="shared" si="22"/>
        <v>-1.6989700293270571</v>
      </c>
      <c r="D45" s="6">
        <f t="shared" si="22"/>
        <v>-1.3986940709671742</v>
      </c>
      <c r="E45" s="6">
        <f t="shared" si="22"/>
        <v>-4.1586940709671678</v>
      </c>
      <c r="F45" s="6">
        <f t="shared" si="22"/>
        <v>-16.826652603058854</v>
      </c>
      <c r="G45" s="6">
        <f t="shared" si="22"/>
        <v>-6.9466526030588556</v>
      </c>
      <c r="H45" s="6">
        <f t="shared" si="22"/>
        <v>-2.1666526030588562</v>
      </c>
      <c r="I45" s="6">
        <f t="shared" si="22"/>
        <v>-2.4966526030588576</v>
      </c>
      <c r="J45" s="6">
        <f t="shared" si="22"/>
        <v>-12</v>
      </c>
      <c r="K45" s="6">
        <f t="shared" si="22"/>
        <v>-2</v>
      </c>
      <c r="L45" s="21"/>
    </row>
    <row r="46" spans="1:24">
      <c r="A46" s="6">
        <v>13</v>
      </c>
      <c r="B46" s="6">
        <f t="shared" ref="B46:K46" si="23">+LOG10(B25)</f>
        <v>-9.9389700068351221</v>
      </c>
      <c r="C46" s="6">
        <f t="shared" si="23"/>
        <v>-1.6989700068351228</v>
      </c>
      <c r="D46" s="6">
        <f t="shared" si="23"/>
        <v>-1.3980154738461126</v>
      </c>
      <c r="E46" s="6">
        <f t="shared" si="23"/>
        <v>-5.1580154738461754</v>
      </c>
      <c r="F46" s="6">
        <f t="shared" si="23"/>
        <v>-19.414145903676268</v>
      </c>
      <c r="G46" s="6">
        <f t="shared" si="23"/>
        <v>-8.5341459036762668</v>
      </c>
      <c r="H46" s="6">
        <f t="shared" si="23"/>
        <v>-2.7541459036762679</v>
      </c>
      <c r="I46" s="6">
        <f t="shared" si="23"/>
        <v>-2.0841459036762693</v>
      </c>
      <c r="J46" s="6">
        <f t="shared" si="23"/>
        <v>-13</v>
      </c>
      <c r="K46" s="6">
        <f t="shared" si="23"/>
        <v>-1</v>
      </c>
      <c r="L46" s="21"/>
    </row>
    <row r="47" spans="1:24">
      <c r="A47" s="6">
        <v>14</v>
      </c>
      <c r="B47" s="6">
        <f t="shared" ref="B47:K47" si="24">+LOG10(B26)</f>
        <v>-10.938970004585929</v>
      </c>
      <c r="C47" s="6">
        <f t="shared" si="24"/>
        <v>-1.6989700045859291</v>
      </c>
      <c r="D47" s="6">
        <f t="shared" si="24"/>
        <v>-1.3979475557795666</v>
      </c>
      <c r="E47" s="6">
        <f t="shared" si="24"/>
        <v>-6.1579475557797823</v>
      </c>
      <c r="F47" s="6">
        <f t="shared" si="24"/>
        <v>-22.33918718984205</v>
      </c>
      <c r="G47" s="6">
        <f t="shared" si="24"/>
        <v>-10.45918718984205</v>
      </c>
      <c r="H47" s="6">
        <f t="shared" si="24"/>
        <v>-3.6791871898420507</v>
      </c>
      <c r="I47" s="6">
        <f t="shared" si="24"/>
        <v>-2.0091871898420521</v>
      </c>
      <c r="J47" s="6">
        <f t="shared" si="24"/>
        <v>-14</v>
      </c>
      <c r="K47" s="6">
        <f t="shared" si="24"/>
        <v>0</v>
      </c>
      <c r="L47" s="21"/>
    </row>
    <row r="48" spans="1:24">
      <c r="B48" s="3"/>
      <c r="C48" s="3"/>
    </row>
    <row r="49" spans="1:9" ht="15.75">
      <c r="A49" s="28"/>
      <c r="B49" s="28"/>
      <c r="C49" s="28"/>
      <c r="D49" s="28"/>
      <c r="E49" s="28"/>
      <c r="F49" s="15"/>
      <c r="G49" s="15"/>
      <c r="H49" s="15"/>
      <c r="I49" s="27"/>
    </row>
    <row r="50" spans="1:9">
      <c r="B50" s="3"/>
      <c r="C50" s="3"/>
    </row>
    <row r="51" spans="1:9">
      <c r="B51" s="3"/>
      <c r="C51" s="3"/>
    </row>
    <row r="52" spans="1:9">
      <c r="B52" s="3"/>
      <c r="C52" s="3"/>
    </row>
    <row r="53" spans="1:9">
      <c r="B53" s="3"/>
      <c r="C53" s="3"/>
    </row>
    <row r="54" spans="1:9">
      <c r="B54" s="3"/>
      <c r="C54" s="3"/>
    </row>
    <row r="55" spans="1:9">
      <c r="B55" s="3"/>
      <c r="C55" s="3"/>
    </row>
    <row r="56" spans="1:9">
      <c r="B56" s="3"/>
      <c r="C56" s="3"/>
    </row>
    <row r="57" spans="1:9">
      <c r="B57" s="3"/>
      <c r="C57" s="3"/>
    </row>
    <row r="58" spans="1:9">
      <c r="B58" s="3"/>
      <c r="C58" s="3"/>
    </row>
    <row r="59" spans="1:9">
      <c r="B59" s="3"/>
      <c r="C59" s="3"/>
    </row>
    <row r="60" spans="1:9">
      <c r="B60" s="3"/>
      <c r="C60" s="3"/>
    </row>
    <row r="61" spans="1:9">
      <c r="B61" s="3"/>
      <c r="C61" s="3"/>
    </row>
    <row r="62" spans="1:9">
      <c r="B62" s="3"/>
      <c r="C62" s="3"/>
    </row>
    <row r="63" spans="1:9">
      <c r="B63" s="3"/>
      <c r="C63" s="3"/>
    </row>
    <row r="64" spans="1:9">
      <c r="B64" s="3"/>
      <c r="C64" s="3"/>
    </row>
    <row r="65" spans="2:3">
      <c r="B65" s="3"/>
      <c r="C65" s="3"/>
    </row>
    <row r="66" spans="2:3">
      <c r="B66" s="3"/>
      <c r="C66" s="3"/>
    </row>
    <row r="67" spans="2:3">
      <c r="B67" s="3"/>
      <c r="C67" s="3"/>
    </row>
    <row r="68" spans="2:3">
      <c r="B68" s="3"/>
      <c r="C68" s="3"/>
    </row>
    <row r="69" spans="2:3">
      <c r="B69" s="3"/>
      <c r="C69" s="3"/>
    </row>
    <row r="70" spans="2:3">
      <c r="B70" s="3"/>
      <c r="C70" s="3"/>
    </row>
    <row r="71" spans="2:3">
      <c r="B71" s="3"/>
      <c r="C71" s="3"/>
    </row>
    <row r="72" spans="2:3">
      <c r="B72" s="3"/>
      <c r="C72" s="3"/>
    </row>
    <row r="73" spans="2:3">
      <c r="B73" s="3"/>
      <c r="C73" s="3"/>
    </row>
    <row r="74" spans="2:3">
      <c r="B74" s="3"/>
      <c r="C74" s="3"/>
    </row>
    <row r="75" spans="2:3">
      <c r="B75" s="3"/>
      <c r="C75" s="3"/>
    </row>
    <row r="76" spans="2:3">
      <c r="B76" s="3"/>
      <c r="C76" s="3"/>
    </row>
    <row r="77" spans="2:3">
      <c r="B77" s="3"/>
      <c r="C77" s="3"/>
    </row>
    <row r="78" spans="2:3">
      <c r="B78" s="3"/>
      <c r="C78" s="3"/>
    </row>
    <row r="79" spans="2:3">
      <c r="B79" s="3"/>
      <c r="C79" s="3"/>
    </row>
    <row r="80" spans="2:3">
      <c r="B80" s="3"/>
      <c r="C80" s="3"/>
    </row>
    <row r="81" spans="2:3">
      <c r="B81" s="3"/>
      <c r="C81" s="3"/>
    </row>
    <row r="82" spans="2:3">
      <c r="B82" s="3"/>
      <c r="C82" s="3"/>
    </row>
    <row r="83" spans="2:3">
      <c r="B83" s="3"/>
      <c r="C83" s="3"/>
    </row>
    <row r="84" spans="2:3">
      <c r="B84" s="3"/>
      <c r="C84" s="3"/>
    </row>
    <row r="85" spans="2:3">
      <c r="B85" s="3"/>
      <c r="C85" s="3"/>
    </row>
    <row r="86" spans="2:3">
      <c r="B86" s="3"/>
      <c r="C86" s="3"/>
    </row>
    <row r="87" spans="2:3">
      <c r="B87" s="3"/>
      <c r="C87" s="3"/>
    </row>
    <row r="88" spans="2:3">
      <c r="B88" s="3"/>
      <c r="C88" s="3"/>
    </row>
    <row r="89" spans="2:3">
      <c r="B89" s="3"/>
      <c r="C89" s="3"/>
    </row>
    <row r="90" spans="2:3">
      <c r="B90" s="3"/>
      <c r="C90" s="3"/>
    </row>
    <row r="91" spans="2:3">
      <c r="B91" s="3"/>
      <c r="C91" s="3"/>
    </row>
    <row r="92" spans="2:3">
      <c r="B92" s="3"/>
      <c r="C92" s="3"/>
    </row>
    <row r="93" spans="2:3">
      <c r="B93" s="3"/>
      <c r="C93" s="3"/>
    </row>
    <row r="94" spans="2:3">
      <c r="B94" s="3"/>
      <c r="C94" s="3"/>
    </row>
    <row r="95" spans="2:3">
      <c r="B95" s="3"/>
      <c r="C95" s="3"/>
    </row>
    <row r="96" spans="2:3">
      <c r="B96" s="3"/>
      <c r="C96" s="3"/>
    </row>
    <row r="97" spans="2:3">
      <c r="B97" s="3"/>
      <c r="C97" s="3"/>
    </row>
    <row r="98" spans="2:3">
      <c r="B98" s="3"/>
      <c r="C98" s="3"/>
    </row>
    <row r="99" spans="2:3">
      <c r="B99" s="3"/>
      <c r="C99" s="3"/>
    </row>
    <row r="100" spans="2:3">
      <c r="B100" s="3"/>
      <c r="C100" s="3"/>
    </row>
    <row r="101" spans="2:3">
      <c r="B101" s="3"/>
      <c r="C101" s="3"/>
    </row>
    <row r="102" spans="2:3">
      <c r="B102" s="3"/>
      <c r="C102" s="3"/>
    </row>
    <row r="103" spans="2:3">
      <c r="B103" s="3"/>
      <c r="C103" s="3"/>
    </row>
  </sheetData>
  <mergeCells count="5">
    <mergeCell ref="A1:B1"/>
    <mergeCell ref="C1:D1"/>
    <mergeCell ref="E1:F1"/>
    <mergeCell ref="B30:K30"/>
    <mergeCell ref="A30:A31"/>
  </mergeCells>
  <printOptions horizontalCentered="1"/>
  <pageMargins left="0.19685039370078741" right="0.19685039370078741" top="0.19685039370078741" bottom="0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CH3COOH+NH3+H3PO4</vt:lpstr>
      <vt:lpstr>Foglio2</vt:lpstr>
      <vt:lpstr>Foglio3</vt:lpstr>
      <vt:lpstr>'CH3COOH+NH3+H3PO4'!Area_stampa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luisa</cp:lastModifiedBy>
  <cp:lastPrinted>2018-03-18T13:56:46Z</cp:lastPrinted>
  <dcterms:created xsi:type="dcterms:W3CDTF">2018-02-13T01:53:54Z</dcterms:created>
  <dcterms:modified xsi:type="dcterms:W3CDTF">2018-08-06T11:30:56Z</dcterms:modified>
</cp:coreProperties>
</file>