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<sst xmlns="http://schemas.openxmlformats.org/spreadsheetml/2006/main" count="51" uniqueCount="37">
  <si>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CO</t>
  </si>
  <si>
    <t>+</t>
  </si>
  <si>
    <t>&lt;--&gt;</t>
  </si>
  <si>
    <t>m (g)</t>
  </si>
  <si>
    <t>MM (g/mol)</t>
  </si>
  <si>
    <t>H° (kJ/mol)</t>
  </si>
  <si>
    <r>
      <t>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</si>
  <si>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</si>
  <si>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H</t>
    </r>
    <r>
      <rPr>
        <b/>
        <vertAlign val="subscript"/>
        <sz val="14"/>
        <color indexed="8"/>
        <rFont val="Calibri"/>
        <family val="2"/>
      </rPr>
      <t>2</t>
    </r>
  </si>
  <si>
    <t>S° (kJ/(mol·K)</t>
  </si>
  <si>
    <t>T</t>
  </si>
  <si>
    <t>kJ/mol</t>
  </si>
  <si>
    <t>kJ/(mol·K)</t>
  </si>
  <si>
    <t>K</t>
  </si>
  <si>
    <t>n iniziali (mol)</t>
  </si>
  <si>
    <t>n finali (mol)</t>
  </si>
  <si>
    <t>-x</t>
  </si>
  <si>
    <t>+x</t>
  </si>
  <si>
    <t>0,00666 - x</t>
  </si>
  <si>
    <t>0,0298 + x</t>
  </si>
  <si>
    <t>0,00909 + x</t>
  </si>
  <si>
    <t>0,00428 - x</t>
  </si>
  <si>
    <t>x (mol)</t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</si>
  <si>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H°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</si>
  <si>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S°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</si>
  <si>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G°</t>
    </r>
  </si>
  <si>
    <r>
      <t>-</t>
    </r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G°/RT =</t>
    </r>
  </si>
  <si>
    <r>
      <t>ln K</t>
    </r>
    <r>
      <rPr>
        <b/>
        <vertAlign val="subscript"/>
        <sz val="14"/>
        <color indexed="8"/>
        <rFont val="Calibri"/>
        <family val="2"/>
      </rPr>
      <t>eq</t>
    </r>
    <r>
      <rPr>
        <b/>
        <sz val="14"/>
        <color indexed="8"/>
        <rFont val="Calibri"/>
        <family val="2"/>
      </rPr>
      <t xml:space="preserve"> =</t>
    </r>
  </si>
  <si>
    <r>
      <t>e</t>
    </r>
    <r>
      <rPr>
        <b/>
        <vertAlign val="superscript"/>
        <sz val="14"/>
        <color indexed="8"/>
        <rFont val="Calibri"/>
        <family val="2"/>
      </rPr>
      <t>-</t>
    </r>
    <r>
      <rPr>
        <b/>
        <vertAlign val="superscript"/>
        <sz val="14"/>
        <color indexed="8"/>
        <rFont val="Symbol"/>
        <family val="1"/>
      </rPr>
      <t>D</t>
    </r>
    <r>
      <rPr>
        <b/>
        <vertAlign val="superscript"/>
        <sz val="14"/>
        <color indexed="8"/>
        <rFont val="Calibri"/>
        <family val="2"/>
      </rPr>
      <t>G°/RT</t>
    </r>
    <r>
      <rPr>
        <b/>
        <sz val="14"/>
        <color indexed="8"/>
        <rFont val="Calibri"/>
        <family val="2"/>
      </rPr>
      <t xml:space="preserve"> =</t>
    </r>
  </si>
  <si>
    <t>=</t>
  </si>
  <si>
    <t>(0,00909+x)(0,0298+x)/(0,00428-x)(0,00666-x)</t>
  </si>
  <si>
    <t>aumentano</t>
  </si>
  <si>
    <t>diminuiscono</t>
  </si>
  <si>
    <r>
      <t>K</t>
    </r>
    <r>
      <rPr>
        <b/>
        <vertAlign val="subscript"/>
        <sz val="14"/>
        <color indexed="8"/>
        <rFont val="Calibri"/>
        <family val="2"/>
      </rPr>
      <t>c</t>
    </r>
    <r>
      <rPr>
        <b/>
        <sz val="14"/>
        <color indexed="8"/>
        <rFont val="Calibri"/>
        <family val="2"/>
      </rPr>
      <t xml:space="preserve"> = K</t>
    </r>
    <r>
      <rPr>
        <b/>
        <vertAlign val="subscript"/>
        <sz val="14"/>
        <color indexed="8"/>
        <rFont val="Calibri"/>
        <family val="2"/>
      </rPr>
      <t>p</t>
    </r>
    <r>
      <rPr>
        <b/>
        <sz val="14"/>
        <color indexed="8"/>
        <rFont val="Calibri"/>
        <family val="2"/>
      </rPr>
      <t xml:space="preserve"> = K</t>
    </r>
    <r>
      <rPr>
        <b/>
        <vertAlign val="subscript"/>
        <sz val="14"/>
        <color indexed="8"/>
        <rFont val="Calibri"/>
        <family val="2"/>
      </rPr>
      <t>x</t>
    </r>
    <r>
      <rPr>
        <b/>
        <sz val="14"/>
        <color indexed="8"/>
        <rFont val="Calibri"/>
        <family val="2"/>
      </rPr>
      <t xml:space="preserve"> =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</si>
  <si>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n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</si>
  <si>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n =</t>
    </r>
  </si>
  <si>
    <r>
      <t>Verifica K</t>
    </r>
    <r>
      <rPr>
        <b/>
        <vertAlign val="subscript"/>
        <sz val="12"/>
        <color indexed="8"/>
        <rFont val="Calibri"/>
        <family val="2"/>
      </rPr>
      <t>eq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</si>
</sst>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E+0"/>
    <numFmt numFmtId="169" formatCode="0.000E+0"/>
    <numFmt numFmtId="170" formatCode="0.0000E+0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.0000000"/>
    <numFmt numFmtId="177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Symbol"/>
      <family val="1"/>
    </font>
    <font>
      <b/>
      <vertAlign val="superscript"/>
      <sz val="14"/>
      <color indexed="8"/>
      <name val="Calibri"/>
      <family val="2"/>
    </font>
    <font>
      <b/>
      <vertAlign val="superscript"/>
      <sz val="14"/>
      <color indexed="8"/>
      <name val="Symbol"/>
      <family val="1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1" fontId="40" fillId="0" borderId="0" xfId="0" applyNumberFormat="1" applyFont="1" applyAlignment="1">
      <alignment horizontal="center" vertical="center"/>
    </xf>
    <xf numFmtId="11" fontId="40" fillId="33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170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168" fontId="4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0">
      <selection activeCell="A27" sqref="A27"/>
    </sheetView>
  </sheetViews>
  <sheetFormatPr defaultColWidth="9.140625" defaultRowHeight="15"/>
  <cols>
    <col min="1" max="1" width="16.7109375" style="1" customWidth="1"/>
    <col min="2" max="8" width="12.7109375" style="1" customWidth="1"/>
    <col min="9" max="11" width="9.140625" style="1" customWidth="1"/>
    <col min="12" max="12" width="12.00390625" style="1" bestFit="1" customWidth="1"/>
    <col min="13" max="13" width="13.140625" style="1" bestFit="1" customWidth="1"/>
    <col min="14" max="14" width="10.00390625" style="1" bestFit="1" customWidth="1"/>
    <col min="15" max="16384" width="9.140625" style="1" customWidth="1"/>
  </cols>
  <sheetData>
    <row r="1" spans="2:8" s="3" customFormat="1" ht="20.25">
      <c r="B1" s="3" t="s">
        <v>0</v>
      </c>
      <c r="C1" s="4" t="s">
        <v>1</v>
      </c>
      <c r="D1" s="3" t="s">
        <v>6</v>
      </c>
      <c r="E1" s="3" t="s">
        <v>2</v>
      </c>
      <c r="F1" s="3" t="s">
        <v>7</v>
      </c>
      <c r="G1" s="4" t="s">
        <v>1</v>
      </c>
      <c r="H1" s="3" t="s">
        <v>8</v>
      </c>
    </row>
    <row r="2" spans="1:8" ht="15">
      <c r="A2" s="1" t="s">
        <v>5</v>
      </c>
      <c r="B2" s="1">
        <v>-110.5</v>
      </c>
      <c r="D2" s="1">
        <v>-241.8</v>
      </c>
      <c r="F2" s="1">
        <v>-393.5</v>
      </c>
      <c r="H2" s="6">
        <v>0</v>
      </c>
    </row>
    <row r="3" spans="1:8" ht="15">
      <c r="A3" s="1" t="s">
        <v>9</v>
      </c>
      <c r="B3" s="1">
        <v>0.1977</v>
      </c>
      <c r="D3" s="1">
        <v>0.1888</v>
      </c>
      <c r="F3" s="1">
        <v>0.2138</v>
      </c>
      <c r="H3" s="1">
        <v>0.1307</v>
      </c>
    </row>
    <row r="5" spans="2:5" ht="18.75">
      <c r="B5" s="3" t="s">
        <v>23</v>
      </c>
      <c r="C5" s="3" t="s">
        <v>24</v>
      </c>
      <c r="D5" s="3" t="s">
        <v>10</v>
      </c>
      <c r="E5" s="3" t="s">
        <v>25</v>
      </c>
    </row>
    <row r="6" spans="2:8" ht="15">
      <c r="B6" s="1" t="s">
        <v>11</v>
      </c>
      <c r="C6" s="1" t="s">
        <v>12</v>
      </c>
      <c r="D6" s="1" t="s">
        <v>13</v>
      </c>
      <c r="E6" s="1" t="s">
        <v>11</v>
      </c>
      <c r="H6" s="6"/>
    </row>
    <row r="7" spans="2:5" ht="15.75">
      <c r="B7" s="13">
        <f>+F2-D2-B2</f>
        <v>-41.19999999999999</v>
      </c>
      <c r="C7" s="14">
        <f>+F3+H3-B3-D3</f>
        <v>-0.041999999999999954</v>
      </c>
      <c r="D7" s="13">
        <v>600</v>
      </c>
      <c r="E7" s="15">
        <f>+B7-D7*C7</f>
        <v>-16.000000000000018</v>
      </c>
    </row>
    <row r="9" spans="1:4" ht="20.25">
      <c r="A9" s="3" t="s">
        <v>27</v>
      </c>
      <c r="B9" s="20" t="s">
        <v>26</v>
      </c>
      <c r="C9" s="20"/>
      <c r="D9" s="8">
        <f>-E7/8.31/D7</f>
        <v>0.003208985158443646</v>
      </c>
    </row>
    <row r="10" spans="1:4" ht="18.75">
      <c r="A10" s="3" t="s">
        <v>35</v>
      </c>
      <c r="B10" s="4">
        <f>2-2</f>
        <v>0</v>
      </c>
      <c r="C10" s="4"/>
      <c r="D10" s="8"/>
    </row>
    <row r="11" spans="1:4" ht="21">
      <c r="A11" s="3" t="s">
        <v>33</v>
      </c>
      <c r="B11" s="20" t="s">
        <v>28</v>
      </c>
      <c r="C11" s="20"/>
      <c r="D11" s="16">
        <f>2.7183^D9</f>
        <v>1.003214160983944</v>
      </c>
    </row>
    <row r="14" spans="2:8" s="3" customFormat="1" ht="20.25">
      <c r="B14" s="3" t="s">
        <v>0</v>
      </c>
      <c r="C14" s="4" t="s">
        <v>1</v>
      </c>
      <c r="D14" s="3" t="s">
        <v>6</v>
      </c>
      <c r="E14" s="3" t="s">
        <v>2</v>
      </c>
      <c r="F14" s="3" t="s">
        <v>7</v>
      </c>
      <c r="G14" s="4" t="s">
        <v>1</v>
      </c>
      <c r="H14" s="3" t="s">
        <v>8</v>
      </c>
    </row>
    <row r="15" spans="1:8" ht="15">
      <c r="A15" s="1" t="s">
        <v>3</v>
      </c>
      <c r="B15" s="5">
        <v>0.12</v>
      </c>
      <c r="D15" s="5">
        <v>0.12</v>
      </c>
      <c r="F15" s="5">
        <v>0.4</v>
      </c>
      <c r="H15" s="5">
        <v>0.06</v>
      </c>
    </row>
    <row r="16" spans="1:8" ht="15">
      <c r="A16" s="1" t="s">
        <v>4</v>
      </c>
      <c r="B16" s="5">
        <v>28.011</v>
      </c>
      <c r="D16" s="1">
        <f>1.008*2+15.999</f>
        <v>18.015</v>
      </c>
      <c r="F16" s="5">
        <f>12.011+31.999</f>
        <v>44.01</v>
      </c>
      <c r="H16" s="1">
        <v>2.016</v>
      </c>
    </row>
    <row r="17" spans="1:14" ht="15.75">
      <c r="A17" s="1" t="s">
        <v>14</v>
      </c>
      <c r="B17" s="17">
        <f>+B15/B16</f>
        <v>0.004284031273428296</v>
      </c>
      <c r="C17" s="18"/>
      <c r="D17" s="17">
        <f>+D15/D16</f>
        <v>0.006661115736885928</v>
      </c>
      <c r="E17" s="18"/>
      <c r="F17" s="17">
        <f>+F15/F16</f>
        <v>0.009088843444671667</v>
      </c>
      <c r="G17" s="18"/>
      <c r="H17" s="19">
        <f>+H15/H16</f>
        <v>0.02976190476190476</v>
      </c>
      <c r="I17" s="19">
        <f>SUM(B17:H17)</f>
        <v>0.04979589521689065</v>
      </c>
      <c r="K17" s="7">
        <f>+F17*H17</f>
        <v>0.0002705012929961805</v>
      </c>
      <c r="L17" s="7">
        <f>+B17*D17</f>
        <v>2.8536428132744686E-05</v>
      </c>
      <c r="M17" s="8">
        <f>+L17*D11</f>
        <v>2.8628148806670075E-05</v>
      </c>
      <c r="N17" s="21">
        <f>M20</f>
        <v>0.0032141609839440033</v>
      </c>
    </row>
    <row r="18" spans="1:14" ht="15">
      <c r="A18" s="1" t="s">
        <v>34</v>
      </c>
      <c r="B18" s="2" t="s">
        <v>16</v>
      </c>
      <c r="D18" s="2" t="s">
        <v>16</v>
      </c>
      <c r="F18" s="2" t="s">
        <v>17</v>
      </c>
      <c r="H18" s="2" t="s">
        <v>17</v>
      </c>
      <c r="K18" s="7">
        <f>+F17+H17</f>
        <v>0.03885074820657643</v>
      </c>
      <c r="L18" s="7">
        <f>+(B17+D17)*-1</f>
        <v>-0.010945147010314224</v>
      </c>
      <c r="M18" s="8">
        <f>+L18*D11</f>
        <v>-0.010980326474798307</v>
      </c>
      <c r="N18" s="7">
        <f>M21</f>
        <v>-0.04983107468137474</v>
      </c>
    </row>
    <row r="19" spans="1:14" ht="15">
      <c r="A19" s="1" t="s">
        <v>15</v>
      </c>
      <c r="B19" s="1" t="s">
        <v>21</v>
      </c>
      <c r="D19" s="1" t="s">
        <v>18</v>
      </c>
      <c r="F19" s="1" t="s">
        <v>20</v>
      </c>
      <c r="H19" s="1" t="s">
        <v>19</v>
      </c>
      <c r="M19" s="9">
        <f>D11</f>
        <v>1.003214160983944</v>
      </c>
      <c r="N19" s="7">
        <f>+M22-K17</f>
        <v>-0.00024187314418951044</v>
      </c>
    </row>
    <row r="20" spans="13:14" ht="15">
      <c r="M20" s="21">
        <f>+M19-1</f>
        <v>0.0032141609839440033</v>
      </c>
      <c r="N20" s="7">
        <f>+(N18^2)-4*N17*N19</f>
        <v>0.0024862456807932176</v>
      </c>
    </row>
    <row r="21" spans="1:14" ht="15">
      <c r="A21" s="9">
        <f>D11</f>
        <v>1.003214160983944</v>
      </c>
      <c r="B21" s="2" t="s">
        <v>29</v>
      </c>
      <c r="C21" s="12" t="s">
        <v>30</v>
      </c>
      <c r="M21" s="10">
        <f>+M18-K18</f>
        <v>-0.04983107468137474</v>
      </c>
      <c r="N21" s="7">
        <f>+SQRT(N20)</f>
        <v>0.04986226710442695</v>
      </c>
    </row>
    <row r="22" spans="1:14" ht="15.75">
      <c r="A22" s="1" t="s">
        <v>22</v>
      </c>
      <c r="B22" s="22">
        <f>N23</f>
        <v>-0.00485234299215706</v>
      </c>
      <c r="M22" s="10">
        <f>+M19*L17</f>
        <v>2.8628148806670075E-05</v>
      </c>
      <c r="N22" s="7">
        <f>+(-N18+N21)/(2*N17)</f>
        <v>15.508454972201003</v>
      </c>
    </row>
    <row r="23" spans="1:14" ht="15.75">
      <c r="A23" s="1" t="s">
        <v>15</v>
      </c>
      <c r="B23" s="17">
        <f>+B17-B22</f>
        <v>0.009136374265585355</v>
      </c>
      <c r="C23" s="18"/>
      <c r="D23" s="19">
        <f>+D17-B22</f>
        <v>0.011513458729042986</v>
      </c>
      <c r="E23" s="18"/>
      <c r="F23" s="17">
        <f>+F17+B22</f>
        <v>0.004236500452514607</v>
      </c>
      <c r="G23" s="18"/>
      <c r="H23" s="19">
        <f>+H17+B22</f>
        <v>0.0249095617697477</v>
      </c>
      <c r="I23" s="19">
        <f>SUM(B23:H23)</f>
        <v>0.04979589521689065</v>
      </c>
      <c r="N23" s="11">
        <f>+(-N18-N21)/(2*N17)</f>
        <v>-0.00485234299215706</v>
      </c>
    </row>
    <row r="24" spans="2:8" ht="15.75">
      <c r="B24" s="18" t="s">
        <v>31</v>
      </c>
      <c r="C24" s="18"/>
      <c r="D24" s="18" t="s">
        <v>31</v>
      </c>
      <c r="E24" s="18"/>
      <c r="F24" s="18" t="s">
        <v>32</v>
      </c>
      <c r="G24" s="18"/>
      <c r="H24" s="18" t="s">
        <v>32</v>
      </c>
    </row>
    <row r="26" spans="1:2" ht="18.75">
      <c r="A26" s="13" t="s">
        <v>36</v>
      </c>
      <c r="B26" s="16">
        <f>+(H23*F23)/(B23*D23)</f>
        <v>1.0032141609837901</v>
      </c>
    </row>
  </sheetData>
  <sheetProtection/>
  <mergeCells count="2">
    <mergeCell ref="B9:C9"/>
    <mergeCell ref="B11:C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2016-09-02T22:00:59Z</dcterms:created>
  <dcterms:modified xsi:type="dcterms:W3CDTF">2016-09-03T17:14:59Z</dcterms:modified>
  <cp:category/>
  <cp:version/>
  <cp:contentType/>
  <cp:contentStatus/>
</cp:coreProperties>
</file>